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2120" windowHeight="8580" activeTab="0"/>
  </bookViews>
  <sheets>
    <sheet name="видатки" sheetId="1" r:id="rId1"/>
  </sheets>
  <definedNames>
    <definedName name="_xlnm.Print_Titles" localSheetId="0">'видатки'!$1:$3</definedName>
  </definedNames>
  <calcPr fullCalcOnLoad="1"/>
</workbook>
</file>

<file path=xl/sharedStrings.xml><?xml version="1.0" encoding="utf-8"?>
<sst xmlns="http://schemas.openxmlformats.org/spreadsheetml/2006/main" count="162" uniqueCount="148">
  <si>
    <t>Найменування показника</t>
  </si>
  <si>
    <t>ВИДАТКИ</t>
  </si>
  <si>
    <t>Інші видатки на соціальний захист ветеранів війни та праці</t>
  </si>
  <si>
    <t>Резервний фонд</t>
  </si>
  <si>
    <t>Загальний фонд</t>
  </si>
  <si>
    <t>Всього</t>
  </si>
  <si>
    <t>Компенсаційні виплати на пільговий проїзд автомобільним транспортом окремим категоріям громадян</t>
  </si>
  <si>
    <t xml:space="preserve"> </t>
  </si>
  <si>
    <t>Організація та проведення громадських робіт</t>
  </si>
  <si>
    <t>Н. ВІТЮК</t>
  </si>
  <si>
    <t>01</t>
  </si>
  <si>
    <t>Апарат місцевої ради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</si>
  <si>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</si>
  <si>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Інші заходи, пов`язані з економічною діяльністю</t>
  </si>
  <si>
    <t>Державна адміністрація</t>
  </si>
  <si>
    <t>Багатопрофільна стаціонарна медична допомога населенню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</si>
  <si>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</si>
  <si>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</si>
  <si>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10</t>
  </si>
  <si>
    <t>Відділ освіти, молоді та спорту Кіровоградської РДА</t>
  </si>
  <si>
    <t>Надання позашкільної освіти позашкільними закладами освіти, заходи із позашкільної роботи з дітьми</t>
  </si>
  <si>
    <t>Інші заходи та заклади молодіжної політики</t>
  </si>
  <si>
    <t>Надання субсидій населенню для відшкодування витрат на оплату житлово-комунальних послуг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</si>
  <si>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</si>
  <si>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Компенсаційні виплати за пільговий проїзд окремих категорій громадян на залізничному транспорті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</si>
  <si>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</si>
  <si>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</si>
  <si>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</si>
  <si>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</si>
  <si>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</si>
  <si>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Надання допомоги при усиновленні дитини</t>
  </si>
  <si>
    <t>Надання державної соціальної допомоги малозабезпеченим сім`ям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</si>
  <si>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</si>
  <si>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Фінансове управління Кіровоградської районної державної адміністрація</t>
  </si>
  <si>
    <t xml:space="preserve">Усього </t>
  </si>
  <si>
    <t>Код бюджетної класифікації</t>
  </si>
  <si>
    <t>Районний бюджет</t>
  </si>
  <si>
    <t>Спеціаль-ний фонд</t>
  </si>
  <si>
    <t>Заступник голови районної ради</t>
  </si>
  <si>
    <t>Підвищення кваліфікації депутатів місцевих рад та посадових осіб місцевого самоврядування</t>
  </si>
  <si>
    <t>Інша діяльність у сфері державного управління</t>
  </si>
  <si>
    <t>02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</si>
  <si>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</si>
  <si>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</si>
  <si>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</si>
  <si>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Утримання та забезпечення діяльності центрів соціальних служб для сім`ї, дітей та молоді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</si>
  <si>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</si>
  <si>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Заходи із запобігання та ліквідації надзвичайних ситуацій та наслідків стихійного лиха</t>
  </si>
  <si>
    <t>Субвенція з місцевого бюджету державному бюджету на виконання програм соціально-економічного розвитку регіонів</t>
  </si>
  <si>
    <t>06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</si>
  <si>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</si>
  <si>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</si>
  <si>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</si>
  <si>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</si>
  <si>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</si>
  <si>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Проведення навчально-тренувальних зборів і змагань з олімпійських видів спорту</t>
  </si>
  <si>
    <t>08</t>
  </si>
  <si>
    <t>Управління соціального захисту населення</t>
  </si>
  <si>
    <t>Надання пільг на оплату житлово-комунальних послуг окремим категоріям громадян відповідно до законодавства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</si>
  <si>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</si>
  <si>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Надання інших пільг окремим категоріям громадян відповідно до законодавства</t>
  </si>
  <si>
    <t>Надання пільг окремим категоріям громадян з оплати послуг зв`язку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</si>
  <si>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</si>
  <si>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</si>
  <si>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</si>
  <si>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</si>
  <si>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</si>
  <si>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 дитяч</t>
  </si>
  <si>
    <t>Інші заходи у сфері соціального захисту і соціального забезпечення</t>
  </si>
  <si>
    <t>Відділ культури, туризму та культурної спадщини Кіровоградської РДА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</si>
  <si>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</si>
  <si>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Забезпечення діяльності бібліотек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</si>
  <si>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</si>
  <si>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</si>
  <si>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37</t>
  </si>
  <si>
    <t>0110150</t>
  </si>
  <si>
    <t>0110170</t>
  </si>
  <si>
    <t>0110180</t>
  </si>
  <si>
    <t>0117693</t>
  </si>
  <si>
    <t>0210180</t>
  </si>
  <si>
    <t>0212010</t>
  </si>
  <si>
    <t>0212111</t>
  </si>
  <si>
    <t>0212144</t>
  </si>
  <si>
    <t>0212146</t>
  </si>
  <si>
    <t>0213104</t>
  </si>
  <si>
    <t>0213112</t>
  </si>
  <si>
    <t>0213121</t>
  </si>
  <si>
    <t>0213192</t>
  </si>
  <si>
    <t>0218110</t>
  </si>
  <si>
    <t>0219800</t>
  </si>
  <si>
    <t>0611010</t>
  </si>
  <si>
    <t>0611020</t>
  </si>
  <si>
    <t>0611090</t>
  </si>
  <si>
    <t>0611150</t>
  </si>
  <si>
    <t>0611161</t>
  </si>
  <si>
    <t>0611162</t>
  </si>
  <si>
    <t>0613133</t>
  </si>
  <si>
    <t>0615011</t>
  </si>
  <si>
    <t>0813011</t>
  </si>
  <si>
    <t>0813012</t>
  </si>
  <si>
    <t>0813021</t>
  </si>
  <si>
    <t>0813022</t>
  </si>
  <si>
    <t>0813031</t>
  </si>
  <si>
    <t>0813032</t>
  </si>
  <si>
    <t>0813033</t>
  </si>
  <si>
    <t>0813035</t>
  </si>
  <si>
    <t>0813041</t>
  </si>
  <si>
    <t>0813042</t>
  </si>
  <si>
    <t>0813043</t>
  </si>
  <si>
    <t>0813044</t>
  </si>
  <si>
    <t>0813045</t>
  </si>
  <si>
    <t>0813046</t>
  </si>
  <si>
    <t>0813047</t>
  </si>
  <si>
    <t>0813081</t>
  </si>
  <si>
    <t>0813082</t>
  </si>
  <si>
    <t>0813083</t>
  </si>
  <si>
    <t>0813085</t>
  </si>
  <si>
    <t>0813140</t>
  </si>
  <si>
    <t>0813160</t>
  </si>
  <si>
    <t>0813191</t>
  </si>
  <si>
    <t>0813210</t>
  </si>
  <si>
    <t>0813230</t>
  </si>
  <si>
    <t>0813242</t>
  </si>
  <si>
    <t>1011100</t>
  </si>
  <si>
    <t>1014030</t>
  </si>
  <si>
    <t>1014060</t>
  </si>
  <si>
    <t>1014081</t>
  </si>
  <si>
    <t>3718700</t>
  </si>
  <si>
    <t>КРЕДИТУВАННЯ</t>
  </si>
  <si>
    <t>0218831</t>
  </si>
  <si>
    <t>Довгострокові кредити індивідуальним забудовникам житла на селі та їх повернення</t>
  </si>
  <si>
    <t>Інші субвенції з місцевого бюджету</t>
  </si>
  <si>
    <t>0217640</t>
  </si>
  <si>
    <t>Заходи з енергозбереження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</si>
  <si>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</si>
  <si>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</si>
  <si>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Затверджено на 2019 рік</t>
  </si>
  <si>
    <t>% виконання до затвердженого плану на 2019 рік</t>
  </si>
  <si>
    <t>0110191</t>
  </si>
  <si>
    <t>Проведення місцевих виборів</t>
  </si>
  <si>
    <t>Затверджено з урахуванням внесених змін на січень - червень 2019 року</t>
  </si>
  <si>
    <t>Виконано за січень - червень 2019 року</t>
  </si>
  <si>
    <t>% виконання до уточненого плану на січень - червень 2019 року</t>
  </si>
  <si>
    <t>0210191</t>
  </si>
  <si>
    <t>0813087</t>
  </si>
  <si>
    <t>Надання допомоги на дітей, які виховуються у багатодітних сім`ях</t>
  </si>
  <si>
    <t>0217367</t>
  </si>
  <si>
    <t>Виконання інвестиційних проектів в рамках реалізації заходів, спрямованих на розвиток системи охорони здоров`я у сільській місцевості</t>
  </si>
</sst>
</file>

<file path=xl/styles.xml><?xml version="1.0" encoding="utf-8"?>
<styleSheet xmlns="http://schemas.openxmlformats.org/spreadsheetml/2006/main">
  <numFmts count="3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0"/>
    <numFmt numFmtId="190" formatCode="0.000"/>
    <numFmt numFmtId="191" formatCode="0.00000"/>
    <numFmt numFmtId="192" formatCode="0.000000"/>
    <numFmt numFmtId="193" formatCode="#0.0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.5"/>
      <name val="Times New Roman"/>
      <family val="1"/>
    </font>
    <font>
      <b/>
      <sz val="9.5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Arial Cyr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 Cyr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.5"/>
      <color theme="1"/>
      <name val="Times New Roman"/>
      <family val="1"/>
    </font>
    <font>
      <sz val="9.5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7" borderId="0" applyNumberFormat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0" borderId="0" applyNumberFormat="0" applyBorder="0" applyAlignment="0" applyProtection="0"/>
    <xf numFmtId="0" fontId="0" fillId="31" borderId="8" applyNumberFormat="0" applyFont="0" applyAlignment="0" applyProtection="0"/>
    <xf numFmtId="0" fontId="46" fillId="29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88" fontId="3" fillId="0" borderId="10" xfId="0" applyNumberFormat="1" applyFont="1" applyFill="1" applyBorder="1" applyAlignment="1">
      <alignment horizontal="center" vertical="center" wrapText="1"/>
    </xf>
    <xf numFmtId="188" fontId="3" fillId="0" borderId="0" xfId="0" applyNumberFormat="1" applyFont="1" applyFill="1" applyAlignment="1">
      <alignment horizontal="center" vertical="center" wrapText="1"/>
    </xf>
    <xf numFmtId="188" fontId="3" fillId="0" borderId="10" xfId="0" applyNumberFormat="1" applyFont="1" applyFill="1" applyBorder="1" applyAlignment="1">
      <alignment vertical="center"/>
    </xf>
    <xf numFmtId="188" fontId="3" fillId="0" borderId="0" xfId="0" applyNumberFormat="1" applyFont="1" applyFill="1" applyAlignment="1">
      <alignment vertical="center"/>
    </xf>
    <xf numFmtId="188" fontId="50" fillId="0" borderId="10" xfId="49" applyNumberFormat="1" applyFont="1" applyFill="1" applyBorder="1" applyAlignment="1">
      <alignment horizontal="center" vertical="center" wrapText="1"/>
      <protection/>
    </xf>
    <xf numFmtId="188" fontId="50" fillId="0" borderId="10" xfId="49" applyNumberFormat="1" applyFont="1" applyFill="1" applyBorder="1" applyAlignment="1">
      <alignment vertical="center" wrapText="1"/>
      <protection/>
    </xf>
    <xf numFmtId="188" fontId="51" fillId="0" borderId="10" xfId="49" applyNumberFormat="1" applyFont="1" applyFill="1" applyBorder="1" applyAlignment="1">
      <alignment vertical="center" wrapText="1"/>
      <protection/>
    </xf>
    <xf numFmtId="188" fontId="4" fillId="0" borderId="0" xfId="0" applyNumberFormat="1" applyFont="1" applyFill="1" applyAlignment="1">
      <alignment vertical="center"/>
    </xf>
    <xf numFmtId="188" fontId="5" fillId="0" borderId="0" xfId="0" applyNumberFormat="1" applyFont="1" applyFill="1" applyAlignment="1">
      <alignment vertical="center"/>
    </xf>
    <xf numFmtId="0" fontId="52" fillId="0" borderId="10" xfId="0" applyFont="1" applyFill="1" applyBorder="1" applyAlignment="1" quotePrefix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 quotePrefix="1">
      <alignment vertical="center" wrapText="1"/>
    </xf>
    <xf numFmtId="0" fontId="6" fillId="0" borderId="10" xfId="0" applyFont="1" applyFill="1" applyBorder="1" applyAlignment="1">
      <alignment vertical="center" wrapText="1"/>
    </xf>
    <xf numFmtId="188" fontId="52" fillId="0" borderId="10" xfId="49" applyNumberFormat="1" applyFont="1" applyFill="1" applyBorder="1" applyAlignment="1">
      <alignment vertical="center" wrapText="1"/>
      <protection/>
    </xf>
    <xf numFmtId="188" fontId="7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quotePrefix="1">
      <alignment horizontal="left" vertical="center" wrapText="1"/>
    </xf>
    <xf numFmtId="0" fontId="53" fillId="0" borderId="10" xfId="49" applyFont="1" applyBorder="1" applyAlignment="1">
      <alignment vertical="center" wrapText="1"/>
      <protection/>
    </xf>
    <xf numFmtId="188" fontId="50" fillId="0" borderId="10" xfId="49" applyNumberFormat="1" applyFont="1" applyFill="1" applyBorder="1" applyAlignment="1" quotePrefix="1">
      <alignment vertical="center" wrapText="1"/>
      <protection/>
    </xf>
    <xf numFmtId="49" fontId="51" fillId="0" borderId="10" xfId="49" applyNumberFormat="1" applyFont="1" applyFill="1" applyBorder="1" applyAlignment="1">
      <alignment vertical="center" wrapText="1"/>
      <protection/>
    </xf>
    <xf numFmtId="0" fontId="53" fillId="0" borderId="10" xfId="0" applyFont="1" applyFill="1" applyBorder="1" applyAlignment="1" quotePrefix="1">
      <alignment vertical="center" wrapText="1"/>
    </xf>
    <xf numFmtId="188" fontId="6" fillId="0" borderId="10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</cellXfs>
  <cellStyles count="55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ередній" xfId="64"/>
    <cellStyle name="Текст попередження" xfId="65"/>
    <cellStyle name="Текст пояснення" xfId="66"/>
    <cellStyle name="Comma" xfId="67"/>
    <cellStyle name="Comma [0]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showZeros="0" tabSelected="1" zoomScaleSheetLayoutView="100" workbookViewId="0" topLeftCell="A1">
      <pane xSplit="2" ySplit="4" topLeftCell="F6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74" sqref="F74:J74"/>
    </sheetView>
  </sheetViews>
  <sheetFormatPr defaultColWidth="9.00390625" defaultRowHeight="12.75"/>
  <cols>
    <col min="1" max="1" width="10.50390625" style="4" customWidth="1"/>
    <col min="2" max="2" width="66.125" style="4" customWidth="1"/>
    <col min="3" max="3" width="11.875" style="4" customWidth="1"/>
    <col min="4" max="4" width="9.625" style="4" customWidth="1"/>
    <col min="5" max="6" width="10.00390625" style="4" customWidth="1"/>
    <col min="7" max="7" width="8.875" style="4" customWidth="1"/>
    <col min="8" max="8" width="9.50390625" style="4" customWidth="1"/>
    <col min="9" max="9" width="10.50390625" style="4" customWidth="1"/>
    <col min="10" max="10" width="8.875" style="4" customWidth="1"/>
    <col min="11" max="11" width="10.375" style="4" customWidth="1"/>
    <col min="12" max="12" width="8.875" style="4" customWidth="1"/>
    <col min="13" max="13" width="9.00390625" style="4" bestFit="1" customWidth="1"/>
    <col min="14" max="15" width="8.875" style="4" customWidth="1"/>
    <col min="16" max="16" width="9.00390625" style="4" bestFit="1" customWidth="1"/>
    <col min="17" max="16384" width="8.875" style="4" customWidth="1"/>
  </cols>
  <sheetData>
    <row r="1" spans="1:18" ht="12">
      <c r="A1" s="23" t="s">
        <v>0</v>
      </c>
      <c r="B1" s="23" t="s">
        <v>35</v>
      </c>
      <c r="C1" s="24" t="s">
        <v>36</v>
      </c>
      <c r="D1" s="24"/>
      <c r="E1" s="24"/>
      <c r="F1" s="24"/>
      <c r="G1" s="24"/>
      <c r="H1" s="24"/>
      <c r="I1" s="24"/>
      <c r="J1" s="24"/>
      <c r="K1" s="24"/>
      <c r="L1" s="23" t="s">
        <v>137</v>
      </c>
      <c r="M1" s="23"/>
      <c r="N1" s="23"/>
      <c r="O1" s="23" t="s">
        <v>142</v>
      </c>
      <c r="P1" s="23"/>
      <c r="Q1" s="23"/>
      <c r="R1" s="2"/>
    </row>
    <row r="2" spans="1:18" ht="47.25" customHeight="1">
      <c r="A2" s="23"/>
      <c r="B2" s="23"/>
      <c r="C2" s="23" t="s">
        <v>136</v>
      </c>
      <c r="D2" s="23"/>
      <c r="E2" s="23"/>
      <c r="F2" s="23" t="s">
        <v>140</v>
      </c>
      <c r="G2" s="23"/>
      <c r="H2" s="23"/>
      <c r="I2" s="23" t="s">
        <v>141</v>
      </c>
      <c r="J2" s="23"/>
      <c r="K2" s="23"/>
      <c r="L2" s="23"/>
      <c r="M2" s="23"/>
      <c r="N2" s="23"/>
      <c r="O2" s="23"/>
      <c r="P2" s="23"/>
      <c r="Q2" s="23"/>
      <c r="R2" s="2"/>
    </row>
    <row r="3" spans="1:18" ht="24.75">
      <c r="A3" s="23"/>
      <c r="B3" s="23"/>
      <c r="C3" s="1" t="s">
        <v>4</v>
      </c>
      <c r="D3" s="1" t="s">
        <v>37</v>
      </c>
      <c r="E3" s="1" t="s">
        <v>5</v>
      </c>
      <c r="F3" s="1" t="s">
        <v>4</v>
      </c>
      <c r="G3" s="1" t="s">
        <v>37</v>
      </c>
      <c r="H3" s="1" t="s">
        <v>5</v>
      </c>
      <c r="I3" s="1" t="s">
        <v>4</v>
      </c>
      <c r="J3" s="1" t="s">
        <v>37</v>
      </c>
      <c r="K3" s="1" t="s">
        <v>5</v>
      </c>
      <c r="L3" s="1" t="s">
        <v>4</v>
      </c>
      <c r="M3" s="1" t="s">
        <v>37</v>
      </c>
      <c r="N3" s="1" t="s">
        <v>5</v>
      </c>
      <c r="O3" s="1" t="s">
        <v>4</v>
      </c>
      <c r="P3" s="1" t="s">
        <v>37</v>
      </c>
      <c r="Q3" s="1" t="s">
        <v>5</v>
      </c>
      <c r="R3" s="2"/>
    </row>
    <row r="4" spans="1:17" ht="12">
      <c r="A4" s="5" t="s">
        <v>1</v>
      </c>
      <c r="B4" s="5"/>
      <c r="C4" s="5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s="16" customFormat="1" ht="13.5">
      <c r="A5" s="10" t="s">
        <v>10</v>
      </c>
      <c r="B5" s="11" t="s">
        <v>11</v>
      </c>
      <c r="C5" s="14">
        <f>C6+C7+C8+C10</f>
        <v>3327</v>
      </c>
      <c r="D5" s="14">
        <f>D6+D7+D8+D10</f>
        <v>0</v>
      </c>
      <c r="E5" s="14">
        <f>C5+D5</f>
        <v>3327</v>
      </c>
      <c r="F5" s="14">
        <f>F6+F7+F8+F9+F10</f>
        <v>1990.2</v>
      </c>
      <c r="G5" s="14">
        <f>G6+G7+G8+G10</f>
        <v>0.6</v>
      </c>
      <c r="H5" s="14">
        <f>F5+G5</f>
        <v>1990.8</v>
      </c>
      <c r="I5" s="14">
        <f>I6+I7+I8+I9+I10</f>
        <v>1298.3000000000002</v>
      </c>
      <c r="J5" s="14">
        <f>J6+J7+J8+J10</f>
        <v>0.6</v>
      </c>
      <c r="K5" s="14">
        <f>I5+J5</f>
        <v>1298.9</v>
      </c>
      <c r="L5" s="22">
        <f aca="true" t="shared" si="0" ref="L5:L10">I5/C5*100</f>
        <v>39.02314397354975</v>
      </c>
      <c r="M5" s="22"/>
      <c r="N5" s="22">
        <f aca="true" t="shared" si="1" ref="N5:N10">K5/E5*100</f>
        <v>39.041178238653444</v>
      </c>
      <c r="O5" s="22">
        <f aca="true" t="shared" si="2" ref="O5:O10">I5/F5*100</f>
        <v>65.23464978394132</v>
      </c>
      <c r="P5" s="22">
        <f aca="true" t="shared" si="3" ref="P5:P10">J5/G5*100</f>
        <v>100</v>
      </c>
      <c r="Q5" s="22">
        <f aca="true" t="shared" si="4" ref="Q5:Q10">K5/H5*100</f>
        <v>65.24512758689974</v>
      </c>
    </row>
    <row r="6" spans="1:17" ht="46.5" customHeight="1">
      <c r="A6" s="12" t="s">
        <v>75</v>
      </c>
      <c r="B6" s="13" t="s">
        <v>12</v>
      </c>
      <c r="C6" s="7">
        <v>2717</v>
      </c>
      <c r="D6" s="3"/>
      <c r="E6" s="14">
        <f aca="true" t="shared" si="5" ref="E6:E72">C6+D6</f>
        <v>2717</v>
      </c>
      <c r="F6" s="3">
        <v>1472.7</v>
      </c>
      <c r="G6" s="3">
        <v>0.6</v>
      </c>
      <c r="H6" s="14">
        <f aca="true" t="shared" si="6" ref="H6:H72">F6+G6</f>
        <v>1473.3</v>
      </c>
      <c r="I6" s="3">
        <v>904.2</v>
      </c>
      <c r="J6" s="3">
        <v>0.6</v>
      </c>
      <c r="K6" s="14">
        <f aca="true" t="shared" si="7" ref="K6:K72">I6+J6</f>
        <v>904.8000000000001</v>
      </c>
      <c r="L6" s="22">
        <f aca="true" t="shared" si="8" ref="L6:L69">I6/C6*100</f>
        <v>33.27935222672065</v>
      </c>
      <c r="M6" s="22"/>
      <c r="N6" s="22">
        <f aca="true" t="shared" si="9" ref="N6:N69">K6/E6*100</f>
        <v>33.301435406698566</v>
      </c>
      <c r="O6" s="22">
        <f aca="true" t="shared" si="10" ref="O6:O69">I6/F6*100</f>
        <v>61.3974332858016</v>
      </c>
      <c r="P6" s="22">
        <f aca="true" t="shared" si="11" ref="P6:P69">J6/G6*100</f>
        <v>100</v>
      </c>
      <c r="Q6" s="22">
        <f aca="true" t="shared" si="12" ref="Q6:Q69">K6/H6*100</f>
        <v>61.413154143758916</v>
      </c>
    </row>
    <row r="7" spans="1:17" ht="27">
      <c r="A7" s="12" t="s">
        <v>76</v>
      </c>
      <c r="B7" s="13" t="s">
        <v>39</v>
      </c>
      <c r="C7" s="7">
        <v>30</v>
      </c>
      <c r="D7" s="3"/>
      <c r="E7" s="14">
        <f t="shared" si="5"/>
        <v>30</v>
      </c>
      <c r="F7" s="3">
        <v>30</v>
      </c>
      <c r="G7" s="3"/>
      <c r="H7" s="14">
        <f t="shared" si="6"/>
        <v>30</v>
      </c>
      <c r="I7" s="3">
        <v>0</v>
      </c>
      <c r="J7" s="3"/>
      <c r="K7" s="14">
        <f t="shared" si="7"/>
        <v>0</v>
      </c>
      <c r="L7" s="22">
        <f t="shared" si="8"/>
        <v>0</v>
      </c>
      <c r="M7" s="22"/>
      <c r="N7" s="22">
        <f t="shared" si="9"/>
        <v>0</v>
      </c>
      <c r="O7" s="22">
        <f t="shared" si="10"/>
        <v>0</v>
      </c>
      <c r="P7" s="22"/>
      <c r="Q7" s="22">
        <f t="shared" si="12"/>
        <v>0</v>
      </c>
    </row>
    <row r="8" spans="1:17" ht="13.5">
      <c r="A8" s="12" t="s">
        <v>77</v>
      </c>
      <c r="B8" s="13" t="s">
        <v>40</v>
      </c>
      <c r="C8" s="7">
        <v>10</v>
      </c>
      <c r="D8" s="3"/>
      <c r="E8" s="14">
        <f t="shared" si="5"/>
        <v>10</v>
      </c>
      <c r="F8" s="3">
        <v>6</v>
      </c>
      <c r="G8" s="3"/>
      <c r="H8" s="14">
        <f t="shared" si="6"/>
        <v>6</v>
      </c>
      <c r="I8" s="3">
        <v>0</v>
      </c>
      <c r="J8" s="3"/>
      <c r="K8" s="14">
        <f t="shared" si="7"/>
        <v>0</v>
      </c>
      <c r="L8" s="22">
        <f t="shared" si="8"/>
        <v>0</v>
      </c>
      <c r="M8" s="22"/>
      <c r="N8" s="22">
        <f t="shared" si="9"/>
        <v>0</v>
      </c>
      <c r="O8" s="22">
        <f t="shared" si="10"/>
        <v>0</v>
      </c>
      <c r="P8" s="22"/>
      <c r="Q8" s="22">
        <f t="shared" si="12"/>
        <v>0</v>
      </c>
    </row>
    <row r="9" spans="1:17" ht="13.5">
      <c r="A9" s="12" t="s">
        <v>138</v>
      </c>
      <c r="B9" s="13" t="s">
        <v>139</v>
      </c>
      <c r="C9" s="7"/>
      <c r="D9" s="3"/>
      <c r="E9" s="14">
        <f t="shared" si="5"/>
        <v>0</v>
      </c>
      <c r="F9" s="3">
        <v>10</v>
      </c>
      <c r="G9" s="3"/>
      <c r="H9" s="14">
        <f t="shared" si="6"/>
        <v>10</v>
      </c>
      <c r="I9" s="3">
        <v>6.1</v>
      </c>
      <c r="J9" s="3"/>
      <c r="K9" s="14">
        <f t="shared" si="7"/>
        <v>6.1</v>
      </c>
      <c r="L9" s="22"/>
      <c r="M9" s="22"/>
      <c r="N9" s="22"/>
      <c r="O9" s="22">
        <f t="shared" si="10"/>
        <v>61</v>
      </c>
      <c r="P9" s="22"/>
      <c r="Q9" s="22">
        <f t="shared" si="12"/>
        <v>61</v>
      </c>
    </row>
    <row r="10" spans="1:17" ht="13.5">
      <c r="A10" s="12" t="s">
        <v>78</v>
      </c>
      <c r="B10" s="13" t="s">
        <v>13</v>
      </c>
      <c r="C10" s="7">
        <v>570</v>
      </c>
      <c r="D10" s="3"/>
      <c r="E10" s="14">
        <f t="shared" si="5"/>
        <v>570</v>
      </c>
      <c r="F10" s="3">
        <v>471.5</v>
      </c>
      <c r="G10" s="3"/>
      <c r="H10" s="14">
        <f t="shared" si="6"/>
        <v>471.5</v>
      </c>
      <c r="I10" s="3">
        <v>388</v>
      </c>
      <c r="J10" s="3"/>
      <c r="K10" s="14">
        <f t="shared" si="7"/>
        <v>388</v>
      </c>
      <c r="L10" s="22">
        <f t="shared" si="8"/>
        <v>68.0701754385965</v>
      </c>
      <c r="M10" s="22"/>
      <c r="N10" s="22">
        <f t="shared" si="9"/>
        <v>68.0701754385965</v>
      </c>
      <c r="O10" s="22">
        <f t="shared" si="10"/>
        <v>82.29056203605515</v>
      </c>
      <c r="P10" s="22"/>
      <c r="Q10" s="22">
        <f t="shared" si="12"/>
        <v>82.29056203605515</v>
      </c>
    </row>
    <row r="11" spans="1:20" s="16" customFormat="1" ht="13.5">
      <c r="A11" s="10" t="s">
        <v>41</v>
      </c>
      <c r="B11" s="11" t="s">
        <v>14</v>
      </c>
      <c r="C11" s="14">
        <f>SUM(C12:C25)</f>
        <v>32575</v>
      </c>
      <c r="D11" s="14">
        <f>SUM(D12:D25)</f>
        <v>428.1</v>
      </c>
      <c r="E11" s="14">
        <f t="shared" si="5"/>
        <v>33003.1</v>
      </c>
      <c r="F11" s="14">
        <f>SUM(F12:F25)</f>
        <v>21812.399999999998</v>
      </c>
      <c r="G11" s="14">
        <f>SUM(G12:G25)</f>
        <v>4810.3</v>
      </c>
      <c r="H11" s="14">
        <f t="shared" si="6"/>
        <v>26622.699999999997</v>
      </c>
      <c r="I11" s="14">
        <f>SUM(I12:I25)</f>
        <v>19987.9</v>
      </c>
      <c r="J11" s="14">
        <f>SUM(J12:J25)</f>
        <v>1373.9999999999998</v>
      </c>
      <c r="K11" s="14">
        <f t="shared" si="7"/>
        <v>21361.9</v>
      </c>
      <c r="L11" s="22">
        <f t="shared" si="8"/>
        <v>61.35963161933999</v>
      </c>
      <c r="M11" s="22">
        <f aca="true" t="shared" si="13" ref="M6:M69">J11/D11*100</f>
        <v>320.9530483531884</v>
      </c>
      <c r="N11" s="22">
        <f t="shared" si="9"/>
        <v>64.72694989258585</v>
      </c>
      <c r="O11" s="22">
        <f t="shared" si="10"/>
        <v>91.63549173864409</v>
      </c>
      <c r="P11" s="22">
        <f t="shared" si="11"/>
        <v>28.563707045298624</v>
      </c>
      <c r="Q11" s="22">
        <f t="shared" si="12"/>
        <v>80.23941974330178</v>
      </c>
      <c r="R11" s="15"/>
      <c r="S11" s="15"/>
      <c r="T11" s="15"/>
    </row>
    <row r="12" spans="1:17" ht="13.5">
      <c r="A12" s="12" t="s">
        <v>79</v>
      </c>
      <c r="B12" s="13" t="s">
        <v>40</v>
      </c>
      <c r="C12" s="7">
        <v>405</v>
      </c>
      <c r="D12" s="3"/>
      <c r="E12" s="14">
        <f t="shared" si="5"/>
        <v>405</v>
      </c>
      <c r="F12" s="3">
        <v>235.3</v>
      </c>
      <c r="G12" s="3"/>
      <c r="H12" s="14">
        <f t="shared" si="6"/>
        <v>235.3</v>
      </c>
      <c r="I12" s="3">
        <v>207.4</v>
      </c>
      <c r="J12" s="3"/>
      <c r="K12" s="14">
        <f t="shared" si="7"/>
        <v>207.4</v>
      </c>
      <c r="L12" s="22">
        <f t="shared" si="8"/>
        <v>51.20987654320987</v>
      </c>
      <c r="M12" s="22"/>
      <c r="N12" s="22">
        <f t="shared" si="9"/>
        <v>51.20987654320987</v>
      </c>
      <c r="O12" s="22">
        <f t="shared" si="10"/>
        <v>88.14279643008925</v>
      </c>
      <c r="P12" s="22"/>
      <c r="Q12" s="22">
        <f t="shared" si="12"/>
        <v>88.14279643008925</v>
      </c>
    </row>
    <row r="13" spans="1:17" ht="13.5">
      <c r="A13" s="12" t="s">
        <v>143</v>
      </c>
      <c r="B13" s="18" t="s">
        <v>139</v>
      </c>
      <c r="C13" s="7"/>
      <c r="D13" s="3"/>
      <c r="E13" s="14"/>
      <c r="F13" s="3">
        <v>0.2</v>
      </c>
      <c r="G13" s="3"/>
      <c r="H13" s="14">
        <f t="shared" si="6"/>
        <v>0.2</v>
      </c>
      <c r="I13" s="3">
        <v>0.2</v>
      </c>
      <c r="J13" s="3"/>
      <c r="K13" s="14">
        <f t="shared" si="7"/>
        <v>0.2</v>
      </c>
      <c r="L13" s="22"/>
      <c r="M13" s="22"/>
      <c r="N13" s="22"/>
      <c r="O13" s="22">
        <f t="shared" si="10"/>
        <v>100</v>
      </c>
      <c r="P13" s="22"/>
      <c r="Q13" s="22">
        <f t="shared" si="12"/>
        <v>100</v>
      </c>
    </row>
    <row r="14" spans="1:17" ht="13.5">
      <c r="A14" s="12" t="s">
        <v>80</v>
      </c>
      <c r="B14" s="13" t="s">
        <v>15</v>
      </c>
      <c r="C14" s="7">
        <v>27761.9</v>
      </c>
      <c r="D14" s="3">
        <v>333.1</v>
      </c>
      <c r="E14" s="14">
        <f t="shared" si="5"/>
        <v>28095</v>
      </c>
      <c r="F14" s="3">
        <v>15803.3</v>
      </c>
      <c r="G14" s="3">
        <v>1010</v>
      </c>
      <c r="H14" s="14">
        <f t="shared" si="6"/>
        <v>16813.3</v>
      </c>
      <c r="I14" s="3">
        <v>15301</v>
      </c>
      <c r="J14" s="3">
        <v>1006.3</v>
      </c>
      <c r="K14" s="14">
        <f t="shared" si="7"/>
        <v>16307.3</v>
      </c>
      <c r="L14" s="22">
        <f t="shared" si="8"/>
        <v>55.11510379332827</v>
      </c>
      <c r="M14" s="22">
        <f t="shared" si="13"/>
        <v>302.10147102972076</v>
      </c>
      <c r="N14" s="22">
        <f t="shared" si="9"/>
        <v>58.04342409681438</v>
      </c>
      <c r="O14" s="22">
        <f t="shared" si="10"/>
        <v>96.82154992944511</v>
      </c>
      <c r="P14" s="22">
        <f t="shared" si="11"/>
        <v>99.63366336633663</v>
      </c>
      <c r="Q14" s="22">
        <f t="shared" si="12"/>
        <v>96.99047777652216</v>
      </c>
    </row>
    <row r="15" spans="1:17" ht="27">
      <c r="A15" s="12" t="s">
        <v>81</v>
      </c>
      <c r="B15" s="13" t="s">
        <v>42</v>
      </c>
      <c r="C15" s="7">
        <v>1000</v>
      </c>
      <c r="D15" s="3"/>
      <c r="E15" s="14">
        <f t="shared" si="5"/>
        <v>1000</v>
      </c>
      <c r="F15" s="3">
        <v>1909.3</v>
      </c>
      <c r="G15" s="3">
        <v>603</v>
      </c>
      <c r="H15" s="14">
        <f t="shared" si="6"/>
        <v>2512.3</v>
      </c>
      <c r="I15" s="3">
        <v>1056</v>
      </c>
      <c r="J15" s="3">
        <v>311.9</v>
      </c>
      <c r="K15" s="14">
        <f t="shared" si="7"/>
        <v>1367.9</v>
      </c>
      <c r="L15" s="22">
        <f t="shared" si="8"/>
        <v>105.60000000000001</v>
      </c>
      <c r="M15" s="22"/>
      <c r="N15" s="22">
        <f t="shared" si="9"/>
        <v>136.79000000000002</v>
      </c>
      <c r="O15" s="22">
        <f t="shared" si="10"/>
        <v>55.30822814644111</v>
      </c>
      <c r="P15" s="22">
        <f t="shared" si="11"/>
        <v>51.724709784411274</v>
      </c>
      <c r="Q15" s="22">
        <f t="shared" si="12"/>
        <v>54.44811527285754</v>
      </c>
    </row>
    <row r="16" spans="1:17" ht="27">
      <c r="A16" s="12" t="s">
        <v>82</v>
      </c>
      <c r="B16" s="13" t="s">
        <v>43</v>
      </c>
      <c r="C16" s="7">
        <v>859.8</v>
      </c>
      <c r="D16" s="3"/>
      <c r="E16" s="14">
        <f t="shared" si="5"/>
        <v>859.8</v>
      </c>
      <c r="F16" s="3">
        <v>1026.7</v>
      </c>
      <c r="G16" s="3"/>
      <c r="H16" s="14">
        <f t="shared" si="6"/>
        <v>1026.7</v>
      </c>
      <c r="I16" s="3">
        <v>817.4</v>
      </c>
      <c r="J16" s="3"/>
      <c r="K16" s="14">
        <f t="shared" si="7"/>
        <v>817.4</v>
      </c>
      <c r="L16" s="22">
        <f t="shared" si="8"/>
        <v>95.06862060944405</v>
      </c>
      <c r="M16" s="22"/>
      <c r="N16" s="22">
        <f t="shared" si="9"/>
        <v>95.06862060944405</v>
      </c>
      <c r="O16" s="22">
        <f t="shared" si="10"/>
        <v>79.61429823707023</v>
      </c>
      <c r="P16" s="22"/>
      <c r="Q16" s="22">
        <f t="shared" si="12"/>
        <v>79.61429823707023</v>
      </c>
    </row>
    <row r="17" spans="1:17" ht="27">
      <c r="A17" s="12" t="s">
        <v>83</v>
      </c>
      <c r="B17" s="13" t="s">
        <v>44</v>
      </c>
      <c r="C17" s="7">
        <v>238.3</v>
      </c>
      <c r="D17" s="3"/>
      <c r="E17" s="14">
        <f t="shared" si="5"/>
        <v>238.3</v>
      </c>
      <c r="F17" s="3">
        <v>238.3</v>
      </c>
      <c r="G17" s="3"/>
      <c r="H17" s="14">
        <f t="shared" si="6"/>
        <v>238.3</v>
      </c>
      <c r="I17" s="3">
        <v>238.3</v>
      </c>
      <c r="J17" s="3"/>
      <c r="K17" s="14">
        <f t="shared" si="7"/>
        <v>238.3</v>
      </c>
      <c r="L17" s="22">
        <f t="shared" si="8"/>
        <v>100</v>
      </c>
      <c r="M17" s="22"/>
      <c r="N17" s="22">
        <f t="shared" si="9"/>
        <v>100</v>
      </c>
      <c r="O17" s="22">
        <f t="shared" si="10"/>
        <v>100</v>
      </c>
      <c r="P17" s="22"/>
      <c r="Q17" s="22">
        <f t="shared" si="12"/>
        <v>100</v>
      </c>
    </row>
    <row r="18" spans="1:17" ht="41.25">
      <c r="A18" s="12" t="s">
        <v>84</v>
      </c>
      <c r="B18" s="13" t="s">
        <v>16</v>
      </c>
      <c r="C18" s="7">
        <v>1430</v>
      </c>
      <c r="D18" s="3">
        <v>95</v>
      </c>
      <c r="E18" s="14">
        <f t="shared" si="5"/>
        <v>1525</v>
      </c>
      <c r="F18" s="3">
        <v>1242</v>
      </c>
      <c r="G18" s="3">
        <v>69.3</v>
      </c>
      <c r="H18" s="14">
        <f t="shared" si="6"/>
        <v>1311.3</v>
      </c>
      <c r="I18" s="3">
        <v>1168.1</v>
      </c>
      <c r="J18" s="3">
        <v>55.8</v>
      </c>
      <c r="K18" s="14">
        <f t="shared" si="7"/>
        <v>1223.8999999999999</v>
      </c>
      <c r="L18" s="22">
        <f t="shared" si="8"/>
        <v>81.68531468531468</v>
      </c>
      <c r="M18" s="22">
        <f t="shared" si="13"/>
        <v>58.73684210526315</v>
      </c>
      <c r="N18" s="22">
        <f t="shared" si="9"/>
        <v>80.25573770491803</v>
      </c>
      <c r="O18" s="22">
        <f t="shared" si="10"/>
        <v>94.04991948470209</v>
      </c>
      <c r="P18" s="22">
        <f t="shared" si="11"/>
        <v>80.51948051948052</v>
      </c>
      <c r="Q18" s="22">
        <f t="shared" si="12"/>
        <v>93.33485853732935</v>
      </c>
    </row>
    <row r="19" spans="1:17" ht="13.5">
      <c r="A19" s="12" t="s">
        <v>85</v>
      </c>
      <c r="B19" s="13" t="s">
        <v>17</v>
      </c>
      <c r="C19" s="7">
        <v>50</v>
      </c>
      <c r="D19" s="3"/>
      <c r="E19" s="14">
        <f t="shared" si="5"/>
        <v>50</v>
      </c>
      <c r="F19" s="3">
        <v>25</v>
      </c>
      <c r="G19" s="3"/>
      <c r="H19" s="14">
        <f t="shared" si="6"/>
        <v>25</v>
      </c>
      <c r="I19" s="3">
        <v>23.4</v>
      </c>
      <c r="J19" s="3"/>
      <c r="K19" s="14">
        <f t="shared" si="7"/>
        <v>23.4</v>
      </c>
      <c r="L19" s="22">
        <f t="shared" si="8"/>
        <v>46.8</v>
      </c>
      <c r="M19" s="22"/>
      <c r="N19" s="22">
        <f t="shared" si="9"/>
        <v>46.8</v>
      </c>
      <c r="O19" s="22">
        <f t="shared" si="10"/>
        <v>93.6</v>
      </c>
      <c r="P19" s="22"/>
      <c r="Q19" s="22">
        <f t="shared" si="12"/>
        <v>93.6</v>
      </c>
    </row>
    <row r="20" spans="1:17" ht="27">
      <c r="A20" s="12" t="s">
        <v>86</v>
      </c>
      <c r="B20" s="13" t="s">
        <v>45</v>
      </c>
      <c r="C20" s="7">
        <v>500</v>
      </c>
      <c r="D20" s="3"/>
      <c r="E20" s="14">
        <f t="shared" si="5"/>
        <v>500</v>
      </c>
      <c r="F20" s="3">
        <v>273.3</v>
      </c>
      <c r="G20" s="3"/>
      <c r="H20" s="14">
        <f t="shared" si="6"/>
        <v>273.3</v>
      </c>
      <c r="I20" s="3">
        <v>241.3</v>
      </c>
      <c r="J20" s="3"/>
      <c r="K20" s="14">
        <f t="shared" si="7"/>
        <v>241.3</v>
      </c>
      <c r="L20" s="22">
        <f t="shared" si="8"/>
        <v>48.260000000000005</v>
      </c>
      <c r="M20" s="22"/>
      <c r="N20" s="22">
        <f t="shared" si="9"/>
        <v>48.260000000000005</v>
      </c>
      <c r="O20" s="22">
        <f t="shared" si="10"/>
        <v>88.29125503110136</v>
      </c>
      <c r="P20" s="22"/>
      <c r="Q20" s="22">
        <f t="shared" si="12"/>
        <v>88.29125503110136</v>
      </c>
    </row>
    <row r="21" spans="1:17" ht="27">
      <c r="A21" s="12" t="s">
        <v>87</v>
      </c>
      <c r="B21" s="13" t="s">
        <v>46</v>
      </c>
      <c r="C21" s="7">
        <v>130</v>
      </c>
      <c r="D21" s="3"/>
      <c r="E21" s="14">
        <f t="shared" si="5"/>
        <v>130</v>
      </c>
      <c r="F21" s="3">
        <v>75</v>
      </c>
      <c r="G21" s="3"/>
      <c r="H21" s="14">
        <f t="shared" si="6"/>
        <v>75</v>
      </c>
      <c r="I21" s="3">
        <v>66.4</v>
      </c>
      <c r="J21" s="3"/>
      <c r="K21" s="14">
        <f t="shared" si="7"/>
        <v>66.4</v>
      </c>
      <c r="L21" s="22">
        <f t="shared" si="8"/>
        <v>51.07692307692309</v>
      </c>
      <c r="M21" s="22"/>
      <c r="N21" s="22">
        <f t="shared" si="9"/>
        <v>51.07692307692309</v>
      </c>
      <c r="O21" s="22">
        <f t="shared" si="10"/>
        <v>88.53333333333335</v>
      </c>
      <c r="P21" s="22"/>
      <c r="Q21" s="22">
        <f t="shared" si="12"/>
        <v>88.53333333333335</v>
      </c>
    </row>
    <row r="22" spans="1:17" ht="41.25">
      <c r="A22" s="12" t="s">
        <v>146</v>
      </c>
      <c r="B22" s="18" t="s">
        <v>147</v>
      </c>
      <c r="C22" s="7"/>
      <c r="D22" s="3"/>
      <c r="E22" s="14"/>
      <c r="F22" s="3"/>
      <c r="G22" s="3">
        <v>3128</v>
      </c>
      <c r="H22" s="14">
        <f t="shared" si="6"/>
        <v>3128</v>
      </c>
      <c r="I22" s="3"/>
      <c r="J22" s="3"/>
      <c r="K22" s="14"/>
      <c r="L22" s="22"/>
      <c r="M22" s="22"/>
      <c r="N22" s="22"/>
      <c r="O22" s="22"/>
      <c r="P22" s="22">
        <f t="shared" si="11"/>
        <v>0</v>
      </c>
      <c r="Q22" s="22">
        <f t="shared" si="12"/>
        <v>0</v>
      </c>
    </row>
    <row r="23" spans="1:17" ht="13.5">
      <c r="A23" s="12" t="s">
        <v>132</v>
      </c>
      <c r="B23" s="18" t="s">
        <v>133</v>
      </c>
      <c r="C23" s="7"/>
      <c r="D23" s="3"/>
      <c r="E23" s="14">
        <f t="shared" si="5"/>
        <v>0</v>
      </c>
      <c r="F23" s="3">
        <v>50</v>
      </c>
      <c r="G23" s="3"/>
      <c r="H23" s="14">
        <f t="shared" si="6"/>
        <v>50</v>
      </c>
      <c r="I23" s="3">
        <v>0</v>
      </c>
      <c r="J23" s="3"/>
      <c r="K23" s="14">
        <f t="shared" si="7"/>
        <v>0</v>
      </c>
      <c r="L23" s="22"/>
      <c r="M23" s="22"/>
      <c r="N23" s="22"/>
      <c r="O23" s="22">
        <f t="shared" si="10"/>
        <v>0</v>
      </c>
      <c r="P23" s="22"/>
      <c r="Q23" s="22">
        <f t="shared" si="12"/>
        <v>0</v>
      </c>
    </row>
    <row r="24" spans="1:17" ht="27">
      <c r="A24" s="12" t="s">
        <v>88</v>
      </c>
      <c r="B24" s="13" t="s">
        <v>47</v>
      </c>
      <c r="C24" s="7">
        <v>200</v>
      </c>
      <c r="D24" s="3"/>
      <c r="E24" s="14">
        <f t="shared" si="5"/>
        <v>200</v>
      </c>
      <c r="F24" s="3">
        <v>275</v>
      </c>
      <c r="G24" s="3"/>
      <c r="H24" s="14">
        <f t="shared" si="6"/>
        <v>275</v>
      </c>
      <c r="I24" s="3">
        <v>264</v>
      </c>
      <c r="J24" s="3"/>
      <c r="K24" s="14">
        <f t="shared" si="7"/>
        <v>264</v>
      </c>
      <c r="L24" s="22">
        <f t="shared" si="8"/>
        <v>132</v>
      </c>
      <c r="M24" s="22"/>
      <c r="N24" s="22">
        <f t="shared" si="9"/>
        <v>132</v>
      </c>
      <c r="O24" s="22">
        <f t="shared" si="10"/>
        <v>96</v>
      </c>
      <c r="P24" s="22"/>
      <c r="Q24" s="22">
        <f t="shared" si="12"/>
        <v>96</v>
      </c>
    </row>
    <row r="25" spans="1:17" ht="27">
      <c r="A25" s="12" t="s">
        <v>89</v>
      </c>
      <c r="B25" s="13" t="s">
        <v>48</v>
      </c>
      <c r="C25" s="7"/>
      <c r="D25" s="3"/>
      <c r="E25" s="14">
        <f t="shared" si="5"/>
        <v>0</v>
      </c>
      <c r="F25" s="3">
        <v>659</v>
      </c>
      <c r="G25" s="3"/>
      <c r="H25" s="14">
        <f t="shared" si="6"/>
        <v>659</v>
      </c>
      <c r="I25" s="3">
        <v>604.4</v>
      </c>
      <c r="J25" s="3"/>
      <c r="K25" s="14">
        <f t="shared" si="7"/>
        <v>604.4</v>
      </c>
      <c r="L25" s="22"/>
      <c r="M25" s="22"/>
      <c r="N25" s="22"/>
      <c r="O25" s="22">
        <f t="shared" si="10"/>
        <v>91.71471927162366</v>
      </c>
      <c r="P25" s="22"/>
      <c r="Q25" s="22">
        <f t="shared" si="12"/>
        <v>91.71471927162366</v>
      </c>
    </row>
    <row r="26" spans="1:17" s="16" customFormat="1" ht="13.5">
      <c r="A26" s="10" t="s">
        <v>49</v>
      </c>
      <c r="B26" s="11" t="s">
        <v>19</v>
      </c>
      <c r="C26" s="14">
        <f aca="true" t="shared" si="14" ref="C26:J26">SUM(C27:C34)</f>
        <v>81570.59999999999</v>
      </c>
      <c r="D26" s="14">
        <f t="shared" si="14"/>
        <v>4647</v>
      </c>
      <c r="E26" s="14">
        <f t="shared" si="5"/>
        <v>86217.59999999999</v>
      </c>
      <c r="F26" s="14">
        <f t="shared" si="14"/>
        <v>53941.2</v>
      </c>
      <c r="G26" s="14">
        <f t="shared" si="14"/>
        <v>5619</v>
      </c>
      <c r="H26" s="14">
        <f t="shared" si="6"/>
        <v>59560.2</v>
      </c>
      <c r="I26" s="14">
        <f t="shared" si="14"/>
        <v>45909.90000000001</v>
      </c>
      <c r="J26" s="14">
        <f t="shared" si="14"/>
        <v>2268.7000000000003</v>
      </c>
      <c r="K26" s="14">
        <f t="shared" si="7"/>
        <v>48178.600000000006</v>
      </c>
      <c r="L26" s="22">
        <f t="shared" si="8"/>
        <v>56.28241057439814</v>
      </c>
      <c r="M26" s="22">
        <f t="shared" si="13"/>
        <v>48.82074456638692</v>
      </c>
      <c r="N26" s="22">
        <f t="shared" si="9"/>
        <v>55.88023790966115</v>
      </c>
      <c r="O26" s="22">
        <f t="shared" si="10"/>
        <v>85.11100976618987</v>
      </c>
      <c r="P26" s="22">
        <f t="shared" si="11"/>
        <v>40.37551165687845</v>
      </c>
      <c r="Q26" s="22">
        <f t="shared" si="12"/>
        <v>80.89059472600833</v>
      </c>
    </row>
    <row r="27" spans="1:17" ht="13.5">
      <c r="A27" s="12" t="s">
        <v>90</v>
      </c>
      <c r="B27" s="13" t="s">
        <v>50</v>
      </c>
      <c r="C27" s="7">
        <v>9075.9</v>
      </c>
      <c r="D27" s="3">
        <v>660</v>
      </c>
      <c r="E27" s="14">
        <f t="shared" si="5"/>
        <v>9735.9</v>
      </c>
      <c r="F27" s="3">
        <v>5322.6</v>
      </c>
      <c r="G27" s="3">
        <v>330</v>
      </c>
      <c r="H27" s="14">
        <f t="shared" si="6"/>
        <v>5652.6</v>
      </c>
      <c r="I27" s="3">
        <v>4636</v>
      </c>
      <c r="J27" s="3">
        <v>283.5</v>
      </c>
      <c r="K27" s="14">
        <f t="shared" si="7"/>
        <v>4919.5</v>
      </c>
      <c r="L27" s="22">
        <f t="shared" si="8"/>
        <v>51.08033363082449</v>
      </c>
      <c r="M27" s="22">
        <f t="shared" si="13"/>
        <v>42.95454545454545</v>
      </c>
      <c r="N27" s="22">
        <f t="shared" si="9"/>
        <v>50.52948366355447</v>
      </c>
      <c r="O27" s="22">
        <f t="shared" si="10"/>
        <v>87.1002893322812</v>
      </c>
      <c r="P27" s="22">
        <f t="shared" si="11"/>
        <v>85.9090909090909</v>
      </c>
      <c r="Q27" s="22">
        <f t="shared" si="12"/>
        <v>87.03074691292501</v>
      </c>
    </row>
    <row r="28" spans="1:17" ht="41.25">
      <c r="A28" s="12" t="s">
        <v>91</v>
      </c>
      <c r="B28" s="13" t="s">
        <v>51</v>
      </c>
      <c r="C28" s="7">
        <v>69459.5</v>
      </c>
      <c r="D28" s="3">
        <v>3987</v>
      </c>
      <c r="E28" s="14">
        <f t="shared" si="5"/>
        <v>73446.5</v>
      </c>
      <c r="F28" s="3">
        <v>46723.2</v>
      </c>
      <c r="G28" s="3">
        <v>4400.6</v>
      </c>
      <c r="H28" s="14">
        <f t="shared" si="6"/>
        <v>51123.799999999996</v>
      </c>
      <c r="I28" s="3">
        <v>39552.8</v>
      </c>
      <c r="J28" s="3">
        <v>1836.9</v>
      </c>
      <c r="K28" s="14">
        <f t="shared" si="7"/>
        <v>41389.700000000004</v>
      </c>
      <c r="L28" s="22">
        <f t="shared" si="8"/>
        <v>56.94368660874323</v>
      </c>
      <c r="M28" s="22">
        <f t="shared" si="13"/>
        <v>46.07223476297968</v>
      </c>
      <c r="N28" s="22">
        <f t="shared" si="9"/>
        <v>56.35353624747266</v>
      </c>
      <c r="O28" s="22">
        <f t="shared" si="10"/>
        <v>84.65344839394562</v>
      </c>
      <c r="P28" s="22">
        <f t="shared" si="11"/>
        <v>41.742035177021314</v>
      </c>
      <c r="Q28" s="22">
        <f t="shared" si="12"/>
        <v>80.95974868847779</v>
      </c>
    </row>
    <row r="29" spans="1:19" ht="27">
      <c r="A29" s="12" t="s">
        <v>92</v>
      </c>
      <c r="B29" s="13" t="s">
        <v>20</v>
      </c>
      <c r="C29" s="7">
        <v>900</v>
      </c>
      <c r="D29" s="6"/>
      <c r="E29" s="14">
        <f t="shared" si="5"/>
        <v>900</v>
      </c>
      <c r="F29" s="7">
        <v>692.3</v>
      </c>
      <c r="G29" s="6"/>
      <c r="H29" s="14">
        <f t="shared" si="6"/>
        <v>692.3</v>
      </c>
      <c r="I29" s="7">
        <v>643.8</v>
      </c>
      <c r="J29" s="6"/>
      <c r="K29" s="14">
        <f t="shared" si="7"/>
        <v>643.8</v>
      </c>
      <c r="L29" s="22">
        <f t="shared" si="8"/>
        <v>71.53333333333333</v>
      </c>
      <c r="M29" s="22"/>
      <c r="N29" s="22">
        <f t="shared" si="9"/>
        <v>71.53333333333333</v>
      </c>
      <c r="O29" s="22">
        <f t="shared" si="10"/>
        <v>92.99436660407338</v>
      </c>
      <c r="P29" s="22"/>
      <c r="Q29" s="22">
        <f t="shared" si="12"/>
        <v>92.99436660407338</v>
      </c>
      <c r="R29" s="8"/>
      <c r="S29" s="8"/>
    </row>
    <row r="30" spans="1:17" ht="13.5">
      <c r="A30" s="12" t="s">
        <v>93</v>
      </c>
      <c r="B30" s="13" t="s">
        <v>52</v>
      </c>
      <c r="C30" s="7">
        <v>658</v>
      </c>
      <c r="D30" s="3"/>
      <c r="E30" s="14">
        <f t="shared" si="5"/>
        <v>658</v>
      </c>
      <c r="F30" s="3">
        <v>324.5</v>
      </c>
      <c r="G30" s="3"/>
      <c r="H30" s="14">
        <f t="shared" si="6"/>
        <v>324.5</v>
      </c>
      <c r="I30" s="3">
        <v>317.8</v>
      </c>
      <c r="J30" s="3"/>
      <c r="K30" s="14">
        <f t="shared" si="7"/>
        <v>317.8</v>
      </c>
      <c r="L30" s="22">
        <f t="shared" si="8"/>
        <v>48.297872340425535</v>
      </c>
      <c r="M30" s="22"/>
      <c r="N30" s="22">
        <f t="shared" si="9"/>
        <v>48.297872340425535</v>
      </c>
      <c r="O30" s="22">
        <f t="shared" si="10"/>
        <v>97.93528505392912</v>
      </c>
      <c r="P30" s="22"/>
      <c r="Q30" s="22">
        <f t="shared" si="12"/>
        <v>97.93528505392912</v>
      </c>
    </row>
    <row r="31" spans="1:17" ht="13.5">
      <c r="A31" s="12" t="s">
        <v>94</v>
      </c>
      <c r="B31" s="13" t="s">
        <v>53</v>
      </c>
      <c r="C31" s="7">
        <v>1300</v>
      </c>
      <c r="D31" s="3"/>
      <c r="E31" s="14">
        <f t="shared" si="5"/>
        <v>1300</v>
      </c>
      <c r="F31" s="3">
        <v>725</v>
      </c>
      <c r="G31" s="3"/>
      <c r="H31" s="14">
        <f t="shared" si="6"/>
        <v>725</v>
      </c>
      <c r="I31" s="3">
        <v>674.2</v>
      </c>
      <c r="J31" s="3"/>
      <c r="K31" s="14">
        <f t="shared" si="7"/>
        <v>674.2</v>
      </c>
      <c r="L31" s="22">
        <f t="shared" si="8"/>
        <v>51.86153846153847</v>
      </c>
      <c r="M31" s="22"/>
      <c r="N31" s="22">
        <f t="shared" si="9"/>
        <v>51.86153846153847</v>
      </c>
      <c r="O31" s="22">
        <f t="shared" si="10"/>
        <v>92.99310344827587</v>
      </c>
      <c r="P31" s="22"/>
      <c r="Q31" s="22">
        <f t="shared" si="12"/>
        <v>92.99310344827587</v>
      </c>
    </row>
    <row r="32" spans="1:17" ht="13.5">
      <c r="A32" s="12" t="s">
        <v>95</v>
      </c>
      <c r="B32" s="13" t="s">
        <v>54</v>
      </c>
      <c r="C32" s="7">
        <v>27.2</v>
      </c>
      <c r="D32" s="3"/>
      <c r="E32" s="14">
        <f t="shared" si="5"/>
        <v>27.2</v>
      </c>
      <c r="F32" s="3">
        <v>13.6</v>
      </c>
      <c r="G32" s="3">
        <v>888.4</v>
      </c>
      <c r="H32" s="14">
        <f t="shared" si="6"/>
        <v>902</v>
      </c>
      <c r="I32" s="3">
        <v>9</v>
      </c>
      <c r="J32" s="3">
        <v>148.3</v>
      </c>
      <c r="K32" s="14">
        <f t="shared" si="7"/>
        <v>157.3</v>
      </c>
      <c r="L32" s="22">
        <f t="shared" si="8"/>
        <v>33.088235294117645</v>
      </c>
      <c r="M32" s="22"/>
      <c r="N32" s="22">
        <f t="shared" si="9"/>
        <v>578.3088235294118</v>
      </c>
      <c r="O32" s="22">
        <f t="shared" si="10"/>
        <v>66.17647058823529</v>
      </c>
      <c r="P32" s="22">
        <f t="shared" si="11"/>
        <v>16.692931112111665</v>
      </c>
      <c r="Q32" s="22">
        <f t="shared" si="12"/>
        <v>17.439024390243905</v>
      </c>
    </row>
    <row r="33" spans="1:17" ht="13.5">
      <c r="A33" s="12" t="s">
        <v>96</v>
      </c>
      <c r="B33" s="13" t="s">
        <v>21</v>
      </c>
      <c r="C33" s="7"/>
      <c r="D33" s="3"/>
      <c r="E33" s="14">
        <f t="shared" si="5"/>
        <v>0</v>
      </c>
      <c r="F33" s="3">
        <v>50</v>
      </c>
      <c r="G33" s="3"/>
      <c r="H33" s="14">
        <f t="shared" si="6"/>
        <v>50</v>
      </c>
      <c r="I33" s="3"/>
      <c r="J33" s="3"/>
      <c r="K33" s="14">
        <f t="shared" si="7"/>
        <v>0</v>
      </c>
      <c r="L33" s="22"/>
      <c r="M33" s="22"/>
      <c r="N33" s="22"/>
      <c r="O33" s="22">
        <f t="shared" si="10"/>
        <v>0</v>
      </c>
      <c r="P33" s="22"/>
      <c r="Q33" s="22">
        <f t="shared" si="12"/>
        <v>0</v>
      </c>
    </row>
    <row r="34" spans="1:17" ht="27">
      <c r="A34" s="12" t="s">
        <v>97</v>
      </c>
      <c r="B34" s="13" t="s">
        <v>55</v>
      </c>
      <c r="C34" s="7">
        <v>150</v>
      </c>
      <c r="D34" s="3"/>
      <c r="E34" s="14">
        <f t="shared" si="5"/>
        <v>150</v>
      </c>
      <c r="F34" s="3">
        <v>90</v>
      </c>
      <c r="G34" s="3"/>
      <c r="H34" s="14">
        <f t="shared" si="6"/>
        <v>90</v>
      </c>
      <c r="I34" s="3">
        <v>76.3</v>
      </c>
      <c r="J34" s="3"/>
      <c r="K34" s="14">
        <f t="shared" si="7"/>
        <v>76.3</v>
      </c>
      <c r="L34" s="22">
        <f t="shared" si="8"/>
        <v>50.86666666666666</v>
      </c>
      <c r="M34" s="22"/>
      <c r="N34" s="22">
        <f t="shared" si="9"/>
        <v>50.86666666666666</v>
      </c>
      <c r="O34" s="22">
        <f t="shared" si="10"/>
        <v>84.77777777777777</v>
      </c>
      <c r="P34" s="22"/>
      <c r="Q34" s="22">
        <f t="shared" si="12"/>
        <v>84.77777777777777</v>
      </c>
    </row>
    <row r="35" spans="1:17" s="15" customFormat="1" ht="13.5">
      <c r="A35" s="10" t="s">
        <v>56</v>
      </c>
      <c r="B35" s="11" t="s">
        <v>57</v>
      </c>
      <c r="C35" s="14">
        <f>SUM(C36:C62)</f>
        <v>120446.19999999998</v>
      </c>
      <c r="D35" s="14">
        <f aca="true" t="shared" si="15" ref="D35:I35">SUM(D36:D62)</f>
        <v>0</v>
      </c>
      <c r="E35" s="14">
        <f t="shared" si="5"/>
        <v>120446.19999999998</v>
      </c>
      <c r="F35" s="14">
        <f t="shared" si="15"/>
        <v>60742.5</v>
      </c>
      <c r="G35" s="14">
        <f>SUM(G36:G62)</f>
        <v>19.1</v>
      </c>
      <c r="H35" s="14">
        <f t="shared" si="6"/>
        <v>60761.6</v>
      </c>
      <c r="I35" s="14">
        <f t="shared" si="15"/>
        <v>56598.700000000004</v>
      </c>
      <c r="J35" s="14">
        <f>SUM(J36:J62)</f>
        <v>19.1</v>
      </c>
      <c r="K35" s="14">
        <f t="shared" si="7"/>
        <v>56617.8</v>
      </c>
      <c r="L35" s="22">
        <f t="shared" si="8"/>
        <v>46.9908556683399</v>
      </c>
      <c r="M35" s="22"/>
      <c r="N35" s="22">
        <f t="shared" si="9"/>
        <v>47.00671337078298</v>
      </c>
      <c r="O35" s="22">
        <f t="shared" si="10"/>
        <v>93.17808782977323</v>
      </c>
      <c r="P35" s="22">
        <f t="shared" si="11"/>
        <v>100</v>
      </c>
      <c r="Q35" s="22">
        <f t="shared" si="12"/>
        <v>93.18023225194861</v>
      </c>
    </row>
    <row r="36" spans="1:17" ht="27">
      <c r="A36" s="12" t="s">
        <v>98</v>
      </c>
      <c r="B36" s="13" t="s">
        <v>58</v>
      </c>
      <c r="C36" s="7">
        <v>4933.5</v>
      </c>
      <c r="D36" s="3"/>
      <c r="E36" s="14">
        <f t="shared" si="5"/>
        <v>4933.5</v>
      </c>
      <c r="F36" s="3">
        <v>7336.6</v>
      </c>
      <c r="G36" s="3"/>
      <c r="H36" s="14">
        <f t="shared" si="6"/>
        <v>7336.6</v>
      </c>
      <c r="I36" s="3">
        <v>6504.3</v>
      </c>
      <c r="J36" s="3"/>
      <c r="K36" s="14">
        <f t="shared" si="7"/>
        <v>6504.3</v>
      </c>
      <c r="L36" s="22">
        <f t="shared" si="8"/>
        <v>131.83946488294316</v>
      </c>
      <c r="M36" s="22"/>
      <c r="N36" s="22">
        <f t="shared" si="9"/>
        <v>131.83946488294316</v>
      </c>
      <c r="O36" s="22">
        <f t="shared" si="10"/>
        <v>88.65550800098137</v>
      </c>
      <c r="P36" s="22"/>
      <c r="Q36" s="22">
        <f t="shared" si="12"/>
        <v>88.65550800098137</v>
      </c>
    </row>
    <row r="37" spans="1:17" ht="27">
      <c r="A37" s="12" t="s">
        <v>99</v>
      </c>
      <c r="B37" s="13" t="s">
        <v>22</v>
      </c>
      <c r="C37" s="7">
        <v>33310</v>
      </c>
      <c r="D37" s="3"/>
      <c r="E37" s="14">
        <f t="shared" si="5"/>
        <v>33310</v>
      </c>
      <c r="F37" s="3">
        <v>15471.4</v>
      </c>
      <c r="G37" s="3"/>
      <c r="H37" s="14">
        <f t="shared" si="6"/>
        <v>15471.4</v>
      </c>
      <c r="I37" s="3">
        <v>15471.4</v>
      </c>
      <c r="J37" s="3"/>
      <c r="K37" s="14">
        <f t="shared" si="7"/>
        <v>15471.4</v>
      </c>
      <c r="L37" s="22">
        <f t="shared" si="8"/>
        <v>46.44671269888922</v>
      </c>
      <c r="M37" s="22"/>
      <c r="N37" s="22">
        <f t="shared" si="9"/>
        <v>46.44671269888922</v>
      </c>
      <c r="O37" s="22">
        <f t="shared" si="10"/>
        <v>100</v>
      </c>
      <c r="P37" s="22"/>
      <c r="Q37" s="22">
        <f t="shared" si="12"/>
        <v>100</v>
      </c>
    </row>
    <row r="38" spans="1:17" ht="41.25">
      <c r="A38" s="12" t="s">
        <v>100</v>
      </c>
      <c r="B38" s="13" t="s">
        <v>59</v>
      </c>
      <c r="C38" s="7">
        <v>1300</v>
      </c>
      <c r="D38" s="3"/>
      <c r="E38" s="14">
        <f t="shared" si="5"/>
        <v>1300</v>
      </c>
      <c r="F38" s="3">
        <v>935.9</v>
      </c>
      <c r="G38" s="3"/>
      <c r="H38" s="14">
        <f t="shared" si="6"/>
        <v>935.9</v>
      </c>
      <c r="I38" s="3">
        <v>841.4</v>
      </c>
      <c r="J38" s="3"/>
      <c r="K38" s="14">
        <f t="shared" si="7"/>
        <v>841.4</v>
      </c>
      <c r="L38" s="22">
        <f t="shared" si="8"/>
        <v>64.72307692307692</v>
      </c>
      <c r="M38" s="22"/>
      <c r="N38" s="22">
        <f t="shared" si="9"/>
        <v>64.72307692307692</v>
      </c>
      <c r="O38" s="22">
        <f t="shared" si="10"/>
        <v>89.90276738967839</v>
      </c>
      <c r="P38" s="22"/>
      <c r="Q38" s="22">
        <f t="shared" si="12"/>
        <v>89.90276738967839</v>
      </c>
    </row>
    <row r="39" spans="1:17" ht="27">
      <c r="A39" s="12" t="s">
        <v>101</v>
      </c>
      <c r="B39" s="13" t="s">
        <v>23</v>
      </c>
      <c r="C39" s="7">
        <v>4488</v>
      </c>
      <c r="D39" s="6"/>
      <c r="E39" s="14">
        <f t="shared" si="5"/>
        <v>4488</v>
      </c>
      <c r="F39" s="7">
        <v>1970.4</v>
      </c>
      <c r="G39" s="6"/>
      <c r="H39" s="14">
        <f t="shared" si="6"/>
        <v>1970.4</v>
      </c>
      <c r="I39" s="7">
        <v>1742</v>
      </c>
      <c r="J39" s="6"/>
      <c r="K39" s="14">
        <f t="shared" si="7"/>
        <v>1742</v>
      </c>
      <c r="L39" s="22">
        <f t="shared" si="8"/>
        <v>38.814616755793224</v>
      </c>
      <c r="M39" s="22"/>
      <c r="N39" s="22">
        <f t="shared" si="9"/>
        <v>38.814616755793224</v>
      </c>
      <c r="O39" s="22">
        <f t="shared" si="10"/>
        <v>88.40844498578969</v>
      </c>
      <c r="P39" s="22"/>
      <c r="Q39" s="22">
        <f t="shared" si="12"/>
        <v>88.40844498578969</v>
      </c>
    </row>
    <row r="40" spans="1:17" ht="27">
      <c r="A40" s="12" t="s">
        <v>102</v>
      </c>
      <c r="B40" s="13" t="s">
        <v>60</v>
      </c>
      <c r="C40" s="7">
        <v>5</v>
      </c>
      <c r="D40" s="3"/>
      <c r="E40" s="14">
        <f t="shared" si="5"/>
        <v>5</v>
      </c>
      <c r="F40" s="3">
        <v>2.5</v>
      </c>
      <c r="G40" s="3"/>
      <c r="H40" s="14">
        <f t="shared" si="6"/>
        <v>2.5</v>
      </c>
      <c r="I40" s="3"/>
      <c r="J40" s="3"/>
      <c r="K40" s="14">
        <f t="shared" si="7"/>
        <v>0</v>
      </c>
      <c r="L40" s="22">
        <f t="shared" si="8"/>
        <v>0</v>
      </c>
      <c r="M40" s="22"/>
      <c r="N40" s="22">
        <f t="shared" si="9"/>
        <v>0</v>
      </c>
      <c r="O40" s="22">
        <f t="shared" si="10"/>
        <v>0</v>
      </c>
      <c r="P40" s="22"/>
      <c r="Q40" s="22">
        <f t="shared" si="12"/>
        <v>0</v>
      </c>
    </row>
    <row r="41" spans="1:17" ht="13.5">
      <c r="A41" s="12" t="s">
        <v>103</v>
      </c>
      <c r="B41" s="13" t="s">
        <v>61</v>
      </c>
      <c r="C41" s="7">
        <v>28</v>
      </c>
      <c r="D41" s="3"/>
      <c r="E41" s="14">
        <f t="shared" si="5"/>
        <v>28</v>
      </c>
      <c r="F41" s="3">
        <v>30.4</v>
      </c>
      <c r="G41" s="3"/>
      <c r="H41" s="14">
        <f t="shared" si="6"/>
        <v>30.4</v>
      </c>
      <c r="I41" s="3">
        <v>18.5</v>
      </c>
      <c r="J41" s="3"/>
      <c r="K41" s="14">
        <f t="shared" si="7"/>
        <v>18.5</v>
      </c>
      <c r="L41" s="22">
        <f t="shared" si="8"/>
        <v>66.07142857142857</v>
      </c>
      <c r="M41" s="22"/>
      <c r="N41" s="22">
        <f t="shared" si="9"/>
        <v>66.07142857142857</v>
      </c>
      <c r="O41" s="22">
        <f t="shared" si="10"/>
        <v>60.85526315789473</v>
      </c>
      <c r="P41" s="22"/>
      <c r="Q41" s="22">
        <f t="shared" si="12"/>
        <v>60.85526315789473</v>
      </c>
    </row>
    <row r="42" spans="1:17" ht="27">
      <c r="A42" s="12" t="s">
        <v>104</v>
      </c>
      <c r="B42" s="13" t="s">
        <v>6</v>
      </c>
      <c r="C42" s="7">
        <v>100</v>
      </c>
      <c r="D42" s="3"/>
      <c r="E42" s="14">
        <f t="shared" si="5"/>
        <v>100</v>
      </c>
      <c r="F42" s="3">
        <v>675.3</v>
      </c>
      <c r="G42" s="3"/>
      <c r="H42" s="14">
        <f t="shared" si="6"/>
        <v>675.3</v>
      </c>
      <c r="I42" s="3">
        <v>545.7</v>
      </c>
      <c r="J42" s="3"/>
      <c r="K42" s="14">
        <f t="shared" si="7"/>
        <v>545.7</v>
      </c>
      <c r="L42" s="22">
        <f t="shared" si="8"/>
        <v>545.7</v>
      </c>
      <c r="M42" s="22"/>
      <c r="N42" s="22">
        <f t="shared" si="9"/>
        <v>545.7</v>
      </c>
      <c r="O42" s="22">
        <f t="shared" si="10"/>
        <v>80.8085295424256</v>
      </c>
      <c r="P42" s="22"/>
      <c r="Q42" s="22">
        <f t="shared" si="12"/>
        <v>80.8085295424256</v>
      </c>
    </row>
    <row r="43" spans="1:17" ht="27">
      <c r="A43" s="12" t="s">
        <v>105</v>
      </c>
      <c r="B43" s="13" t="s">
        <v>24</v>
      </c>
      <c r="C43" s="7">
        <v>16.8</v>
      </c>
      <c r="D43" s="3"/>
      <c r="E43" s="14">
        <f t="shared" si="5"/>
        <v>16.8</v>
      </c>
      <c r="F43" s="3">
        <v>11.9</v>
      </c>
      <c r="G43" s="3"/>
      <c r="H43" s="14">
        <f t="shared" si="6"/>
        <v>11.9</v>
      </c>
      <c r="I43" s="3">
        <v>10.6</v>
      </c>
      <c r="J43" s="3"/>
      <c r="K43" s="14">
        <f t="shared" si="7"/>
        <v>10.6</v>
      </c>
      <c r="L43" s="22">
        <f t="shared" si="8"/>
        <v>63.095238095238095</v>
      </c>
      <c r="M43" s="22"/>
      <c r="N43" s="22">
        <f t="shared" si="9"/>
        <v>63.095238095238095</v>
      </c>
      <c r="O43" s="22">
        <f t="shared" si="10"/>
        <v>89.07563025210084</v>
      </c>
      <c r="P43" s="22"/>
      <c r="Q43" s="22">
        <f t="shared" si="12"/>
        <v>89.07563025210084</v>
      </c>
    </row>
    <row r="44" spans="1:17" ht="13.5">
      <c r="A44" s="12" t="s">
        <v>106</v>
      </c>
      <c r="B44" s="13" t="s">
        <v>25</v>
      </c>
      <c r="C44" s="7">
        <v>629.7</v>
      </c>
      <c r="D44" s="3"/>
      <c r="E44" s="14">
        <f t="shared" si="5"/>
        <v>629.7</v>
      </c>
      <c r="F44" s="3">
        <v>168.3</v>
      </c>
      <c r="G44" s="3"/>
      <c r="H44" s="14">
        <f t="shared" si="6"/>
        <v>168.3</v>
      </c>
      <c r="I44" s="3">
        <v>142.2</v>
      </c>
      <c r="J44" s="3"/>
      <c r="K44" s="14">
        <f t="shared" si="7"/>
        <v>142.2</v>
      </c>
      <c r="L44" s="22">
        <f t="shared" si="8"/>
        <v>22.582181991424484</v>
      </c>
      <c r="M44" s="22"/>
      <c r="N44" s="22">
        <f t="shared" si="9"/>
        <v>22.582181991424484</v>
      </c>
      <c r="O44" s="22">
        <f t="shared" si="10"/>
        <v>84.49197860962565</v>
      </c>
      <c r="P44" s="22"/>
      <c r="Q44" s="22">
        <f t="shared" si="12"/>
        <v>84.49197860962565</v>
      </c>
    </row>
    <row r="45" spans="1:17" ht="13.5">
      <c r="A45" s="12" t="s">
        <v>107</v>
      </c>
      <c r="B45" s="13" t="s">
        <v>30</v>
      </c>
      <c r="C45" s="7">
        <v>113.5</v>
      </c>
      <c r="D45" s="3"/>
      <c r="E45" s="14">
        <f t="shared" si="5"/>
        <v>113.5</v>
      </c>
      <c r="F45" s="3">
        <v>55.7</v>
      </c>
      <c r="G45" s="3"/>
      <c r="H45" s="14">
        <f t="shared" si="6"/>
        <v>55.7</v>
      </c>
      <c r="I45" s="3">
        <v>47.3</v>
      </c>
      <c r="J45" s="3"/>
      <c r="K45" s="14">
        <f t="shared" si="7"/>
        <v>47.3</v>
      </c>
      <c r="L45" s="22">
        <f t="shared" si="8"/>
        <v>41.67400881057268</v>
      </c>
      <c r="M45" s="22"/>
      <c r="N45" s="22">
        <f t="shared" si="9"/>
        <v>41.67400881057268</v>
      </c>
      <c r="O45" s="22">
        <f t="shared" si="10"/>
        <v>84.91921005385996</v>
      </c>
      <c r="P45" s="22"/>
      <c r="Q45" s="22">
        <f t="shared" si="12"/>
        <v>84.91921005385996</v>
      </c>
    </row>
    <row r="46" spans="1:17" ht="13.5">
      <c r="A46" s="12" t="s">
        <v>108</v>
      </c>
      <c r="B46" s="13" t="s">
        <v>26</v>
      </c>
      <c r="C46" s="7">
        <v>21870</v>
      </c>
      <c r="D46" s="3"/>
      <c r="E46" s="14">
        <f t="shared" si="5"/>
        <v>21870</v>
      </c>
      <c r="F46" s="3">
        <v>8466.7</v>
      </c>
      <c r="G46" s="3"/>
      <c r="H46" s="14">
        <f t="shared" si="6"/>
        <v>8466.7</v>
      </c>
      <c r="I46" s="3">
        <v>7511.7</v>
      </c>
      <c r="J46" s="3"/>
      <c r="K46" s="14">
        <f t="shared" si="7"/>
        <v>7511.7</v>
      </c>
      <c r="L46" s="22">
        <f t="shared" si="8"/>
        <v>34.34705075445817</v>
      </c>
      <c r="M46" s="22"/>
      <c r="N46" s="22">
        <f t="shared" si="9"/>
        <v>34.34705075445817</v>
      </c>
      <c r="O46" s="22">
        <f t="shared" si="10"/>
        <v>88.72051684835886</v>
      </c>
      <c r="P46" s="22"/>
      <c r="Q46" s="22">
        <f t="shared" si="12"/>
        <v>88.72051684835886</v>
      </c>
    </row>
    <row r="47" spans="1:17" ht="13.5">
      <c r="A47" s="12" t="s">
        <v>109</v>
      </c>
      <c r="B47" s="13" t="s">
        <v>27</v>
      </c>
      <c r="C47" s="7">
        <v>4135.1</v>
      </c>
      <c r="D47" s="3"/>
      <c r="E47" s="14">
        <f t="shared" si="5"/>
        <v>4135.1</v>
      </c>
      <c r="F47" s="3">
        <v>2172</v>
      </c>
      <c r="G47" s="3"/>
      <c r="H47" s="14">
        <f t="shared" si="6"/>
        <v>2172</v>
      </c>
      <c r="I47" s="3">
        <v>2089.7</v>
      </c>
      <c r="J47" s="3"/>
      <c r="K47" s="14">
        <f t="shared" si="7"/>
        <v>2089.7</v>
      </c>
      <c r="L47" s="22">
        <f t="shared" si="8"/>
        <v>50.53565814611496</v>
      </c>
      <c r="M47" s="22"/>
      <c r="N47" s="22">
        <f t="shared" si="9"/>
        <v>50.53565814611496</v>
      </c>
      <c r="O47" s="22">
        <f t="shared" si="10"/>
        <v>96.21086556169428</v>
      </c>
      <c r="P47" s="22"/>
      <c r="Q47" s="22">
        <f t="shared" si="12"/>
        <v>96.21086556169428</v>
      </c>
    </row>
    <row r="48" spans="1:17" ht="13.5">
      <c r="A48" s="12" t="s">
        <v>110</v>
      </c>
      <c r="B48" s="13" t="s">
        <v>28</v>
      </c>
      <c r="C48" s="7">
        <v>14595.2</v>
      </c>
      <c r="D48" s="3"/>
      <c r="E48" s="14">
        <f t="shared" si="5"/>
        <v>14595.2</v>
      </c>
      <c r="F48" s="3">
        <v>5628.8</v>
      </c>
      <c r="G48" s="3"/>
      <c r="H48" s="14">
        <f t="shared" si="6"/>
        <v>5628.8</v>
      </c>
      <c r="I48" s="3">
        <v>5521.4</v>
      </c>
      <c r="J48" s="3"/>
      <c r="K48" s="14">
        <f t="shared" si="7"/>
        <v>5521.4</v>
      </c>
      <c r="L48" s="22">
        <f t="shared" si="8"/>
        <v>37.83024556018417</v>
      </c>
      <c r="M48" s="22"/>
      <c r="N48" s="22">
        <f t="shared" si="9"/>
        <v>37.83024556018417</v>
      </c>
      <c r="O48" s="22">
        <f t="shared" si="10"/>
        <v>98.09195565662307</v>
      </c>
      <c r="P48" s="22"/>
      <c r="Q48" s="22">
        <f t="shared" si="12"/>
        <v>98.09195565662307</v>
      </c>
    </row>
    <row r="49" spans="1:17" ht="13.5">
      <c r="A49" s="12" t="s">
        <v>111</v>
      </c>
      <c r="B49" s="13" t="s">
        <v>29</v>
      </c>
      <c r="C49" s="7">
        <v>486.2</v>
      </c>
      <c r="D49" s="3"/>
      <c r="E49" s="14">
        <f t="shared" si="5"/>
        <v>486.2</v>
      </c>
      <c r="F49" s="3">
        <v>237.7</v>
      </c>
      <c r="G49" s="3"/>
      <c r="H49" s="14">
        <f t="shared" si="6"/>
        <v>237.7</v>
      </c>
      <c r="I49" s="3">
        <v>173.7</v>
      </c>
      <c r="J49" s="3"/>
      <c r="K49" s="14">
        <f t="shared" si="7"/>
        <v>173.7</v>
      </c>
      <c r="L49" s="22">
        <f t="shared" si="8"/>
        <v>35.726038667215136</v>
      </c>
      <c r="M49" s="22"/>
      <c r="N49" s="22">
        <f t="shared" si="9"/>
        <v>35.726038667215136</v>
      </c>
      <c r="O49" s="22">
        <f t="shared" si="10"/>
        <v>73.07530500631047</v>
      </c>
      <c r="P49" s="22"/>
      <c r="Q49" s="22">
        <f t="shared" si="12"/>
        <v>73.07530500631047</v>
      </c>
    </row>
    <row r="50" spans="1:17" ht="13.5">
      <c r="A50" s="12" t="s">
        <v>112</v>
      </c>
      <c r="B50" s="13" t="s">
        <v>31</v>
      </c>
      <c r="C50" s="7">
        <v>12630</v>
      </c>
      <c r="D50" s="3"/>
      <c r="E50" s="14">
        <f t="shared" si="5"/>
        <v>12630</v>
      </c>
      <c r="F50" s="3">
        <v>4885.6</v>
      </c>
      <c r="G50" s="3"/>
      <c r="H50" s="14">
        <f t="shared" si="6"/>
        <v>4885.6</v>
      </c>
      <c r="I50" s="7">
        <v>4439.8</v>
      </c>
      <c r="J50" s="3"/>
      <c r="K50" s="14">
        <f t="shared" si="7"/>
        <v>4439.8</v>
      </c>
      <c r="L50" s="22">
        <f t="shared" si="8"/>
        <v>35.15281076801267</v>
      </c>
      <c r="M50" s="22"/>
      <c r="N50" s="22">
        <f t="shared" si="9"/>
        <v>35.15281076801267</v>
      </c>
      <c r="O50" s="22">
        <f t="shared" si="10"/>
        <v>90.87522515146553</v>
      </c>
      <c r="P50" s="22"/>
      <c r="Q50" s="22">
        <f t="shared" si="12"/>
        <v>90.87522515146553</v>
      </c>
    </row>
    <row r="51" spans="1:17" ht="27">
      <c r="A51" s="12" t="s">
        <v>113</v>
      </c>
      <c r="B51" s="13" t="s">
        <v>62</v>
      </c>
      <c r="C51" s="7">
        <v>10528.9</v>
      </c>
      <c r="D51" s="3"/>
      <c r="E51" s="14">
        <f t="shared" si="5"/>
        <v>10528.9</v>
      </c>
      <c r="F51" s="3">
        <v>5178</v>
      </c>
      <c r="G51" s="3"/>
      <c r="H51" s="14">
        <f t="shared" si="6"/>
        <v>5178</v>
      </c>
      <c r="I51" s="7">
        <v>4867.6</v>
      </c>
      <c r="J51" s="3"/>
      <c r="K51" s="14">
        <f t="shared" si="7"/>
        <v>4867.6</v>
      </c>
      <c r="L51" s="22">
        <f t="shared" si="8"/>
        <v>46.23085032624491</v>
      </c>
      <c r="M51" s="22"/>
      <c r="N51" s="22">
        <f t="shared" si="9"/>
        <v>46.23085032624491</v>
      </c>
      <c r="O51" s="22">
        <f t="shared" si="10"/>
        <v>94.00540749324064</v>
      </c>
      <c r="P51" s="22"/>
      <c r="Q51" s="22">
        <f t="shared" si="12"/>
        <v>94.00540749324064</v>
      </c>
    </row>
    <row r="52" spans="1:17" ht="41.25">
      <c r="A52" s="12" t="s">
        <v>114</v>
      </c>
      <c r="B52" s="13" t="s">
        <v>63</v>
      </c>
      <c r="C52" s="7">
        <v>4181.8</v>
      </c>
      <c r="D52" s="3"/>
      <c r="E52" s="14">
        <f t="shared" si="5"/>
        <v>4181.8</v>
      </c>
      <c r="F52" s="3">
        <v>2081.8</v>
      </c>
      <c r="G52" s="3"/>
      <c r="H52" s="14">
        <f t="shared" si="6"/>
        <v>2081.8</v>
      </c>
      <c r="I52" s="7">
        <v>2009.4</v>
      </c>
      <c r="J52" s="3"/>
      <c r="K52" s="14">
        <f t="shared" si="7"/>
        <v>2009.4</v>
      </c>
      <c r="L52" s="22">
        <f t="shared" si="8"/>
        <v>48.051078482949926</v>
      </c>
      <c r="M52" s="22"/>
      <c r="N52" s="22">
        <f t="shared" si="9"/>
        <v>48.051078482949926</v>
      </c>
      <c r="O52" s="22">
        <f t="shared" si="10"/>
        <v>96.52224036891151</v>
      </c>
      <c r="P52" s="22"/>
      <c r="Q52" s="22">
        <f t="shared" si="12"/>
        <v>96.52224036891151</v>
      </c>
    </row>
    <row r="53" spans="1:17" ht="27">
      <c r="A53" s="12" t="s">
        <v>115</v>
      </c>
      <c r="B53" s="13" t="s">
        <v>64</v>
      </c>
      <c r="C53" s="7">
        <v>2014.2</v>
      </c>
      <c r="D53" s="3"/>
      <c r="E53" s="14">
        <f t="shared" si="5"/>
        <v>2014.2</v>
      </c>
      <c r="F53" s="3">
        <v>997.7</v>
      </c>
      <c r="G53" s="3"/>
      <c r="H53" s="14">
        <f t="shared" si="6"/>
        <v>997.7</v>
      </c>
      <c r="I53" s="7">
        <v>937</v>
      </c>
      <c r="J53" s="3"/>
      <c r="K53" s="14">
        <f t="shared" si="7"/>
        <v>937</v>
      </c>
      <c r="L53" s="22">
        <f t="shared" si="8"/>
        <v>46.51971005858405</v>
      </c>
      <c r="M53" s="22"/>
      <c r="N53" s="22">
        <f t="shared" si="9"/>
        <v>46.51971005858405</v>
      </c>
      <c r="O53" s="22">
        <f t="shared" si="10"/>
        <v>93.91600681567604</v>
      </c>
      <c r="P53" s="22"/>
      <c r="Q53" s="22">
        <f t="shared" si="12"/>
        <v>93.91600681567604</v>
      </c>
    </row>
    <row r="54" spans="1:17" ht="32.25" customHeight="1">
      <c r="A54" s="12" t="s">
        <v>134</v>
      </c>
      <c r="B54" s="18" t="s">
        <v>135</v>
      </c>
      <c r="C54" s="7">
        <v>172.4</v>
      </c>
      <c r="D54" s="3"/>
      <c r="E54" s="14">
        <f t="shared" si="5"/>
        <v>172.4</v>
      </c>
      <c r="F54" s="3">
        <v>102.7</v>
      </c>
      <c r="G54" s="3"/>
      <c r="H54" s="14">
        <f t="shared" si="6"/>
        <v>102.7</v>
      </c>
      <c r="I54" s="7">
        <v>93.3</v>
      </c>
      <c r="J54" s="3"/>
      <c r="K54" s="14">
        <f t="shared" si="7"/>
        <v>93.3</v>
      </c>
      <c r="L54" s="22">
        <f t="shared" si="8"/>
        <v>54.11832946635731</v>
      </c>
      <c r="M54" s="22"/>
      <c r="N54" s="22">
        <f t="shared" si="9"/>
        <v>54.11832946635731</v>
      </c>
      <c r="O54" s="22">
        <f t="shared" si="10"/>
        <v>90.84712755598831</v>
      </c>
      <c r="P54" s="22"/>
      <c r="Q54" s="22">
        <f t="shared" si="12"/>
        <v>90.84712755598831</v>
      </c>
    </row>
    <row r="55" spans="1:17" ht="41.25">
      <c r="A55" s="12" t="s">
        <v>116</v>
      </c>
      <c r="B55" s="13" t="s">
        <v>65</v>
      </c>
      <c r="C55" s="7">
        <v>36.6</v>
      </c>
      <c r="D55" s="3"/>
      <c r="E55" s="14">
        <f t="shared" si="5"/>
        <v>36.6</v>
      </c>
      <c r="F55" s="3">
        <v>22.5</v>
      </c>
      <c r="G55" s="3"/>
      <c r="H55" s="14">
        <f t="shared" si="6"/>
        <v>22.5</v>
      </c>
      <c r="I55" s="7">
        <v>19.9</v>
      </c>
      <c r="J55" s="3"/>
      <c r="K55" s="14">
        <f t="shared" si="7"/>
        <v>19.9</v>
      </c>
      <c r="L55" s="22">
        <f t="shared" si="8"/>
        <v>54.37158469945354</v>
      </c>
      <c r="M55" s="22"/>
      <c r="N55" s="22">
        <f t="shared" si="9"/>
        <v>54.37158469945354</v>
      </c>
      <c r="O55" s="22">
        <f t="shared" si="10"/>
        <v>88.44444444444444</v>
      </c>
      <c r="P55" s="22"/>
      <c r="Q55" s="22">
        <f t="shared" si="12"/>
        <v>88.44444444444444</v>
      </c>
    </row>
    <row r="56" spans="1:17" ht="13.5">
      <c r="A56" s="12" t="s">
        <v>144</v>
      </c>
      <c r="B56" s="18" t="s">
        <v>145</v>
      </c>
      <c r="C56" s="7"/>
      <c r="D56" s="3"/>
      <c r="E56" s="14">
        <f t="shared" si="5"/>
        <v>0</v>
      </c>
      <c r="F56" s="3">
        <v>1684.5</v>
      </c>
      <c r="G56" s="3"/>
      <c r="H56" s="14">
        <f t="shared" si="6"/>
        <v>1684.5</v>
      </c>
      <c r="I56" s="7">
        <v>1173.1</v>
      </c>
      <c r="J56" s="3"/>
      <c r="K56" s="14">
        <f t="shared" si="7"/>
        <v>1173.1</v>
      </c>
      <c r="L56" s="22"/>
      <c r="M56" s="22"/>
      <c r="N56" s="22"/>
      <c r="O56" s="22">
        <f t="shared" si="10"/>
        <v>69.64084298011278</v>
      </c>
      <c r="P56" s="22"/>
      <c r="Q56" s="22">
        <f t="shared" si="12"/>
        <v>69.64084298011278</v>
      </c>
    </row>
    <row r="57" spans="1:17" ht="41.25">
      <c r="A57" s="12" t="s">
        <v>117</v>
      </c>
      <c r="B57" s="13" t="s">
        <v>32</v>
      </c>
      <c r="C57" s="7">
        <v>110</v>
      </c>
      <c r="D57" s="3"/>
      <c r="E57" s="14">
        <f t="shared" si="5"/>
        <v>110</v>
      </c>
      <c r="F57" s="3">
        <v>55.2</v>
      </c>
      <c r="G57" s="3"/>
      <c r="H57" s="14">
        <f t="shared" si="6"/>
        <v>55.2</v>
      </c>
      <c r="I57" s="7"/>
      <c r="J57" s="3"/>
      <c r="K57" s="14">
        <f t="shared" si="7"/>
        <v>0</v>
      </c>
      <c r="L57" s="22">
        <f t="shared" si="8"/>
        <v>0</v>
      </c>
      <c r="M57" s="22"/>
      <c r="N57" s="22">
        <f t="shared" si="9"/>
        <v>0</v>
      </c>
      <c r="O57" s="22">
        <f t="shared" si="10"/>
        <v>0</v>
      </c>
      <c r="P57" s="22"/>
      <c r="Q57" s="22">
        <f t="shared" si="12"/>
        <v>0</v>
      </c>
    </row>
    <row r="58" spans="1:17" ht="54.75">
      <c r="A58" s="12" t="s">
        <v>118</v>
      </c>
      <c r="B58" s="13" t="s">
        <v>66</v>
      </c>
      <c r="C58" s="7">
        <v>18.8</v>
      </c>
      <c r="D58" s="3"/>
      <c r="E58" s="14">
        <f t="shared" si="5"/>
        <v>18.8</v>
      </c>
      <c r="F58" s="3">
        <v>57.4</v>
      </c>
      <c r="G58" s="3"/>
      <c r="H58" s="14">
        <f t="shared" si="6"/>
        <v>57.4</v>
      </c>
      <c r="I58" s="7">
        <v>38.4</v>
      </c>
      <c r="J58" s="3"/>
      <c r="K58" s="14">
        <f t="shared" si="7"/>
        <v>38.4</v>
      </c>
      <c r="L58" s="22">
        <f t="shared" si="8"/>
        <v>204.25531914893617</v>
      </c>
      <c r="M58" s="22"/>
      <c r="N58" s="22">
        <f t="shared" si="9"/>
        <v>204.25531914893617</v>
      </c>
      <c r="O58" s="22">
        <f t="shared" si="10"/>
        <v>66.89895470383274</v>
      </c>
      <c r="P58" s="22"/>
      <c r="Q58" s="22">
        <f t="shared" si="12"/>
        <v>66.89895470383274</v>
      </c>
    </row>
    <row r="59" spans="1:17" ht="13.5">
      <c r="A59" s="12" t="s">
        <v>119</v>
      </c>
      <c r="B59" s="13" t="s">
        <v>2</v>
      </c>
      <c r="C59" s="7">
        <v>19.2</v>
      </c>
      <c r="D59" s="3"/>
      <c r="E59" s="14">
        <f t="shared" si="5"/>
        <v>19.2</v>
      </c>
      <c r="F59" s="3">
        <v>9.6</v>
      </c>
      <c r="G59" s="3"/>
      <c r="H59" s="14">
        <f t="shared" si="6"/>
        <v>9.6</v>
      </c>
      <c r="I59" s="7">
        <v>2.6</v>
      </c>
      <c r="J59" s="3"/>
      <c r="K59" s="14">
        <f t="shared" si="7"/>
        <v>2.6</v>
      </c>
      <c r="L59" s="22">
        <f t="shared" si="8"/>
        <v>13.541666666666668</v>
      </c>
      <c r="M59" s="22"/>
      <c r="N59" s="22">
        <f t="shared" si="9"/>
        <v>13.541666666666668</v>
      </c>
      <c r="O59" s="22">
        <f t="shared" si="10"/>
        <v>27.083333333333336</v>
      </c>
      <c r="P59" s="22"/>
      <c r="Q59" s="22">
        <f t="shared" si="12"/>
        <v>27.083333333333336</v>
      </c>
    </row>
    <row r="60" spans="1:17" ht="13.5">
      <c r="A60" s="12" t="s">
        <v>120</v>
      </c>
      <c r="B60" s="13" t="s">
        <v>8</v>
      </c>
      <c r="C60" s="7">
        <v>30</v>
      </c>
      <c r="D60" s="3"/>
      <c r="E60" s="14">
        <f t="shared" si="5"/>
        <v>30</v>
      </c>
      <c r="F60" s="3">
        <v>30</v>
      </c>
      <c r="G60" s="3">
        <v>19.1</v>
      </c>
      <c r="H60" s="14">
        <f t="shared" si="6"/>
        <v>49.1</v>
      </c>
      <c r="I60" s="3">
        <v>20.8</v>
      </c>
      <c r="J60" s="3">
        <v>19.1</v>
      </c>
      <c r="K60" s="14">
        <f t="shared" si="7"/>
        <v>39.900000000000006</v>
      </c>
      <c r="L60" s="22">
        <f t="shared" si="8"/>
        <v>69.33333333333334</v>
      </c>
      <c r="M60" s="22"/>
      <c r="N60" s="22">
        <f t="shared" si="9"/>
        <v>133.00000000000003</v>
      </c>
      <c r="O60" s="22">
        <f t="shared" si="10"/>
        <v>69.33333333333334</v>
      </c>
      <c r="P60" s="22">
        <f t="shared" si="11"/>
        <v>100</v>
      </c>
      <c r="Q60" s="22">
        <f t="shared" si="12"/>
        <v>81.26272912423627</v>
      </c>
    </row>
    <row r="61" spans="1:17" ht="54.75">
      <c r="A61" s="12" t="s">
        <v>121</v>
      </c>
      <c r="B61" s="13" t="s">
        <v>67</v>
      </c>
      <c r="C61" s="7">
        <v>3924.9</v>
      </c>
      <c r="D61" s="3"/>
      <c r="E61" s="14">
        <f t="shared" si="5"/>
        <v>3924.9</v>
      </c>
      <c r="F61" s="3">
        <v>2054.9</v>
      </c>
      <c r="G61" s="3"/>
      <c r="H61" s="14">
        <f t="shared" si="6"/>
        <v>2054.9</v>
      </c>
      <c r="I61" s="3">
        <v>2054.9</v>
      </c>
      <c r="J61" s="3"/>
      <c r="K61" s="14">
        <f t="shared" si="7"/>
        <v>2054.9</v>
      </c>
      <c r="L61" s="22">
        <f t="shared" si="8"/>
        <v>52.35547402481592</v>
      </c>
      <c r="M61" s="22"/>
      <c r="N61" s="22">
        <f t="shared" si="9"/>
        <v>52.35547402481592</v>
      </c>
      <c r="O61" s="22">
        <f t="shared" si="10"/>
        <v>100</v>
      </c>
      <c r="P61" s="22"/>
      <c r="Q61" s="22">
        <f t="shared" si="12"/>
        <v>100</v>
      </c>
    </row>
    <row r="62" spans="1:17" ht="13.5">
      <c r="A62" s="12" t="s">
        <v>122</v>
      </c>
      <c r="B62" s="13" t="s">
        <v>68</v>
      </c>
      <c r="C62" s="7">
        <v>768.4</v>
      </c>
      <c r="D62" s="3"/>
      <c r="E62" s="14">
        <f t="shared" si="5"/>
        <v>768.4</v>
      </c>
      <c r="F62" s="3">
        <v>419</v>
      </c>
      <c r="G62" s="3"/>
      <c r="H62" s="14">
        <f t="shared" si="6"/>
        <v>419</v>
      </c>
      <c r="I62" s="3">
        <v>322</v>
      </c>
      <c r="J62" s="3"/>
      <c r="K62" s="14">
        <f t="shared" si="7"/>
        <v>322</v>
      </c>
      <c r="L62" s="22">
        <f t="shared" si="8"/>
        <v>41.90525767829256</v>
      </c>
      <c r="M62" s="22"/>
      <c r="N62" s="22">
        <f t="shared" si="9"/>
        <v>41.90525767829256</v>
      </c>
      <c r="O62" s="22">
        <f t="shared" si="10"/>
        <v>76.84964200477327</v>
      </c>
      <c r="P62" s="22"/>
      <c r="Q62" s="22">
        <f t="shared" si="12"/>
        <v>76.84964200477327</v>
      </c>
    </row>
    <row r="63" spans="1:17" s="16" customFormat="1" ht="27">
      <c r="A63" s="10" t="s">
        <v>18</v>
      </c>
      <c r="B63" s="11" t="s">
        <v>69</v>
      </c>
      <c r="C63" s="14">
        <f>C64+C65+C66+C67</f>
        <v>5000</v>
      </c>
      <c r="D63" s="14">
        <f aca="true" t="shared" si="16" ref="D63:J63">D64+D65+D66+D67</f>
        <v>52</v>
      </c>
      <c r="E63" s="14">
        <f t="shared" si="5"/>
        <v>5052</v>
      </c>
      <c r="F63" s="14">
        <f t="shared" si="16"/>
        <v>4789.700000000001</v>
      </c>
      <c r="G63" s="14">
        <f t="shared" si="16"/>
        <v>134</v>
      </c>
      <c r="H63" s="14">
        <f t="shared" si="6"/>
        <v>4923.700000000001</v>
      </c>
      <c r="I63" s="14">
        <f t="shared" si="16"/>
        <v>3610.3</v>
      </c>
      <c r="J63" s="14">
        <f t="shared" si="16"/>
        <v>114.9</v>
      </c>
      <c r="K63" s="14">
        <f t="shared" si="7"/>
        <v>3725.2000000000003</v>
      </c>
      <c r="L63" s="22">
        <f t="shared" si="8"/>
        <v>72.206</v>
      </c>
      <c r="M63" s="22">
        <f t="shared" si="13"/>
        <v>220.96153846153848</v>
      </c>
      <c r="N63" s="22">
        <f t="shared" si="9"/>
        <v>73.73713380839271</v>
      </c>
      <c r="O63" s="22">
        <f t="shared" si="10"/>
        <v>75.37632837129674</v>
      </c>
      <c r="P63" s="22">
        <f t="shared" si="11"/>
        <v>85.74626865671642</v>
      </c>
      <c r="Q63" s="22">
        <f t="shared" si="12"/>
        <v>75.65854946483334</v>
      </c>
    </row>
    <row r="64" spans="1:17" ht="41.25">
      <c r="A64" s="12" t="s">
        <v>123</v>
      </c>
      <c r="B64" s="13" t="s">
        <v>70</v>
      </c>
      <c r="C64" s="7">
        <v>500</v>
      </c>
      <c r="D64" s="3">
        <v>43</v>
      </c>
      <c r="E64" s="14">
        <f t="shared" si="5"/>
        <v>543</v>
      </c>
      <c r="F64" s="3">
        <v>660</v>
      </c>
      <c r="G64" s="3">
        <v>21.5</v>
      </c>
      <c r="H64" s="14">
        <f t="shared" si="6"/>
        <v>681.5</v>
      </c>
      <c r="I64" s="3">
        <v>631.5</v>
      </c>
      <c r="J64" s="3">
        <v>2.8</v>
      </c>
      <c r="K64" s="14">
        <f t="shared" si="7"/>
        <v>634.3</v>
      </c>
      <c r="L64" s="22">
        <f t="shared" si="8"/>
        <v>126.29999999999998</v>
      </c>
      <c r="M64" s="22">
        <f t="shared" si="13"/>
        <v>6.511627906976744</v>
      </c>
      <c r="N64" s="22">
        <f t="shared" si="9"/>
        <v>116.81399631675875</v>
      </c>
      <c r="O64" s="22">
        <f t="shared" si="10"/>
        <v>95.68181818181817</v>
      </c>
      <c r="P64" s="22">
        <f t="shared" si="11"/>
        <v>13.023255813953488</v>
      </c>
      <c r="Q64" s="22">
        <f t="shared" si="12"/>
        <v>93.0741012472487</v>
      </c>
    </row>
    <row r="65" spans="1:17" ht="13.5">
      <c r="A65" s="12" t="s">
        <v>124</v>
      </c>
      <c r="B65" s="13" t="s">
        <v>71</v>
      </c>
      <c r="C65" s="7">
        <v>911</v>
      </c>
      <c r="D65" s="3">
        <v>5</v>
      </c>
      <c r="E65" s="14">
        <f t="shared" si="5"/>
        <v>916</v>
      </c>
      <c r="F65" s="3">
        <v>981.1</v>
      </c>
      <c r="G65" s="3">
        <v>110</v>
      </c>
      <c r="H65" s="14">
        <f t="shared" si="6"/>
        <v>1091.1</v>
      </c>
      <c r="I65" s="3">
        <v>631.7</v>
      </c>
      <c r="J65" s="3">
        <v>109.7</v>
      </c>
      <c r="K65" s="14">
        <f t="shared" si="7"/>
        <v>741.4000000000001</v>
      </c>
      <c r="L65" s="22">
        <f t="shared" si="8"/>
        <v>69.34138309549945</v>
      </c>
      <c r="M65" s="22">
        <f t="shared" si="13"/>
        <v>2194</v>
      </c>
      <c r="N65" s="22">
        <f t="shared" si="9"/>
        <v>80.93886462882097</v>
      </c>
      <c r="O65" s="22">
        <f t="shared" si="10"/>
        <v>64.38691264906737</v>
      </c>
      <c r="P65" s="22">
        <f t="shared" si="11"/>
        <v>99.72727272727273</v>
      </c>
      <c r="Q65" s="22">
        <f t="shared" si="12"/>
        <v>67.9497754559619</v>
      </c>
    </row>
    <row r="66" spans="1:17" ht="27">
      <c r="A66" s="12" t="s">
        <v>125</v>
      </c>
      <c r="B66" s="13" t="s">
        <v>72</v>
      </c>
      <c r="C66" s="7">
        <v>3204.2</v>
      </c>
      <c r="D66" s="3">
        <v>4</v>
      </c>
      <c r="E66" s="14">
        <f t="shared" si="5"/>
        <v>3208.2</v>
      </c>
      <c r="F66" s="3">
        <v>2951.5</v>
      </c>
      <c r="G66" s="3">
        <v>2.5</v>
      </c>
      <c r="H66" s="14">
        <f t="shared" si="6"/>
        <v>2954</v>
      </c>
      <c r="I66" s="3">
        <v>2173.3</v>
      </c>
      <c r="J66" s="3">
        <v>2.4</v>
      </c>
      <c r="K66" s="14">
        <f t="shared" si="7"/>
        <v>2175.7000000000003</v>
      </c>
      <c r="L66" s="22">
        <f t="shared" si="8"/>
        <v>67.82660258410836</v>
      </c>
      <c r="M66" s="22">
        <f t="shared" si="13"/>
        <v>60</v>
      </c>
      <c r="N66" s="22">
        <f t="shared" si="9"/>
        <v>67.81684433638802</v>
      </c>
      <c r="O66" s="22">
        <f t="shared" si="10"/>
        <v>73.6337455531086</v>
      </c>
      <c r="P66" s="22">
        <f t="shared" si="11"/>
        <v>96</v>
      </c>
      <c r="Q66" s="22">
        <f t="shared" si="12"/>
        <v>73.65267433987815</v>
      </c>
    </row>
    <row r="67" spans="1:17" ht="13.5">
      <c r="A67" s="12" t="s">
        <v>126</v>
      </c>
      <c r="B67" s="13" t="s">
        <v>73</v>
      </c>
      <c r="C67" s="7">
        <v>384.8</v>
      </c>
      <c r="D67" s="3"/>
      <c r="E67" s="14">
        <f t="shared" si="5"/>
        <v>384.8</v>
      </c>
      <c r="F67" s="3">
        <v>197.1</v>
      </c>
      <c r="G67" s="3"/>
      <c r="H67" s="14">
        <f t="shared" si="6"/>
        <v>197.1</v>
      </c>
      <c r="I67" s="3">
        <v>173.8</v>
      </c>
      <c r="J67" s="3"/>
      <c r="K67" s="14">
        <f t="shared" si="7"/>
        <v>173.8</v>
      </c>
      <c r="L67" s="22">
        <f t="shared" si="8"/>
        <v>45.16632016632017</v>
      </c>
      <c r="M67" s="22"/>
      <c r="N67" s="22">
        <f t="shared" si="9"/>
        <v>45.16632016632017</v>
      </c>
      <c r="O67" s="22">
        <f t="shared" si="10"/>
        <v>88.17858954845256</v>
      </c>
      <c r="P67" s="22"/>
      <c r="Q67" s="22">
        <f t="shared" si="12"/>
        <v>88.17858954845256</v>
      </c>
    </row>
    <row r="68" spans="1:17" s="16" customFormat="1" ht="27">
      <c r="A68" s="10" t="s">
        <v>74</v>
      </c>
      <c r="B68" s="11" t="s">
        <v>33</v>
      </c>
      <c r="C68" s="14">
        <f>C69+C70</f>
        <v>50</v>
      </c>
      <c r="D68" s="14">
        <f>D69+D70</f>
        <v>0</v>
      </c>
      <c r="E68" s="14">
        <f t="shared" si="5"/>
        <v>50</v>
      </c>
      <c r="F68" s="14">
        <f>F69+F70</f>
        <v>100.1</v>
      </c>
      <c r="G68" s="14">
        <f>G69+G70</f>
        <v>19.9</v>
      </c>
      <c r="H68" s="14">
        <f t="shared" si="6"/>
        <v>120</v>
      </c>
      <c r="I68" s="14"/>
      <c r="J68" s="14"/>
      <c r="K68" s="14">
        <f t="shared" si="7"/>
        <v>0</v>
      </c>
      <c r="L68" s="22">
        <f t="shared" si="8"/>
        <v>0</v>
      </c>
      <c r="M68" s="22"/>
      <c r="N68" s="22">
        <f t="shared" si="9"/>
        <v>0</v>
      </c>
      <c r="O68" s="22">
        <f t="shared" si="10"/>
        <v>0</v>
      </c>
      <c r="P68" s="22">
        <f t="shared" si="11"/>
        <v>0</v>
      </c>
      <c r="Q68" s="22">
        <f t="shared" si="12"/>
        <v>0</v>
      </c>
    </row>
    <row r="69" spans="1:17" ht="13.5">
      <c r="A69" s="12" t="s">
        <v>127</v>
      </c>
      <c r="B69" s="13" t="s">
        <v>3</v>
      </c>
      <c r="C69" s="7">
        <v>50</v>
      </c>
      <c r="D69" s="3"/>
      <c r="E69" s="14">
        <f t="shared" si="5"/>
        <v>50</v>
      </c>
      <c r="F69" s="3">
        <v>50</v>
      </c>
      <c r="G69" s="3"/>
      <c r="H69" s="14">
        <f t="shared" si="6"/>
        <v>50</v>
      </c>
      <c r="I69" s="3">
        <v>0</v>
      </c>
      <c r="J69" s="3"/>
      <c r="K69" s="14">
        <f t="shared" si="7"/>
        <v>0</v>
      </c>
      <c r="L69" s="22">
        <f t="shared" si="8"/>
        <v>0</v>
      </c>
      <c r="M69" s="22"/>
      <c r="N69" s="22">
        <f t="shared" si="9"/>
        <v>0</v>
      </c>
      <c r="O69" s="22">
        <f t="shared" si="10"/>
        <v>0</v>
      </c>
      <c r="P69" s="22"/>
      <c r="Q69" s="22">
        <f t="shared" si="12"/>
        <v>0</v>
      </c>
    </row>
    <row r="70" spans="1:17" ht="13.5">
      <c r="A70" s="17">
        <v>3719770</v>
      </c>
      <c r="B70" s="13" t="s">
        <v>131</v>
      </c>
      <c r="C70" s="7"/>
      <c r="D70" s="3"/>
      <c r="E70" s="14">
        <f t="shared" si="5"/>
        <v>0</v>
      </c>
      <c r="F70" s="3">
        <v>50.1</v>
      </c>
      <c r="G70" s="3">
        <v>19.9</v>
      </c>
      <c r="H70" s="14">
        <f t="shared" si="6"/>
        <v>70</v>
      </c>
      <c r="I70" s="3"/>
      <c r="J70" s="3"/>
      <c r="K70" s="14">
        <f t="shared" si="7"/>
        <v>0</v>
      </c>
      <c r="L70" s="22"/>
      <c r="M70" s="22"/>
      <c r="N70" s="22"/>
      <c r="O70" s="22">
        <f>I70/F70*100</f>
        <v>0</v>
      </c>
      <c r="P70" s="22">
        <f>J70/G70*100</f>
        <v>0</v>
      </c>
      <c r="Q70" s="22">
        <f>K70/H70*100</f>
        <v>0</v>
      </c>
    </row>
    <row r="71" spans="1:17" s="15" customFormat="1" ht="13.5">
      <c r="A71" s="10" t="s">
        <v>7</v>
      </c>
      <c r="B71" s="11" t="s">
        <v>34</v>
      </c>
      <c r="C71" s="14">
        <f aca="true" t="shared" si="17" ref="C71:J71">C5+C11+C26+C35+C63+C68</f>
        <v>242968.8</v>
      </c>
      <c r="D71" s="14">
        <f t="shared" si="17"/>
        <v>5127.1</v>
      </c>
      <c r="E71" s="14">
        <f t="shared" si="5"/>
        <v>248095.9</v>
      </c>
      <c r="F71" s="14">
        <f t="shared" si="17"/>
        <v>143376.1</v>
      </c>
      <c r="G71" s="14">
        <f t="shared" si="17"/>
        <v>10602.900000000001</v>
      </c>
      <c r="H71" s="14">
        <f t="shared" si="6"/>
        <v>153979</v>
      </c>
      <c r="I71" s="14">
        <f t="shared" si="17"/>
        <v>127405.10000000002</v>
      </c>
      <c r="J71" s="14">
        <f t="shared" si="17"/>
        <v>3777.3</v>
      </c>
      <c r="K71" s="14">
        <f t="shared" si="7"/>
        <v>131182.40000000002</v>
      </c>
      <c r="L71" s="22">
        <f>I71/C71*100</f>
        <v>52.43681493261687</v>
      </c>
      <c r="M71" s="22">
        <f>J71/D71*100</f>
        <v>73.67322658032805</v>
      </c>
      <c r="N71" s="22">
        <f>K71/E71*100</f>
        <v>52.87568234702792</v>
      </c>
      <c r="O71" s="22">
        <f>I71/F71*100</f>
        <v>88.8607654971784</v>
      </c>
      <c r="P71" s="22">
        <f>J71/G71*100</f>
        <v>35.625159154570916</v>
      </c>
      <c r="Q71" s="22">
        <f>K71/H71*100</f>
        <v>85.19499412257517</v>
      </c>
    </row>
    <row r="72" spans="1:17" ht="13.5">
      <c r="A72" s="19"/>
      <c r="B72" s="6" t="s">
        <v>128</v>
      </c>
      <c r="C72" s="6">
        <f>C73</f>
        <v>0</v>
      </c>
      <c r="D72" s="6">
        <f aca="true" t="shared" si="18" ref="D72:J72">D73</f>
        <v>0</v>
      </c>
      <c r="E72" s="14">
        <f t="shared" si="5"/>
        <v>0</v>
      </c>
      <c r="F72" s="6">
        <f t="shared" si="18"/>
        <v>50</v>
      </c>
      <c r="G72" s="6">
        <f t="shared" si="18"/>
        <v>0</v>
      </c>
      <c r="H72" s="14">
        <f t="shared" si="6"/>
        <v>50</v>
      </c>
      <c r="I72" s="6">
        <f t="shared" si="18"/>
        <v>0</v>
      </c>
      <c r="J72" s="6">
        <f t="shared" si="18"/>
        <v>0</v>
      </c>
      <c r="K72" s="14">
        <f t="shared" si="7"/>
        <v>0</v>
      </c>
      <c r="L72" s="22"/>
      <c r="M72" s="22"/>
      <c r="N72" s="22"/>
      <c r="O72" s="22">
        <f>I72/F72*100</f>
        <v>0</v>
      </c>
      <c r="P72" s="22"/>
      <c r="Q72" s="22">
        <f>K72/H72*100</f>
        <v>0</v>
      </c>
    </row>
    <row r="73" spans="1:17" ht="27">
      <c r="A73" s="20" t="s">
        <v>129</v>
      </c>
      <c r="B73" s="21" t="s">
        <v>130</v>
      </c>
      <c r="C73" s="7"/>
      <c r="D73" s="7"/>
      <c r="E73" s="14">
        <f>C73+D73</f>
        <v>0</v>
      </c>
      <c r="F73" s="7">
        <v>50</v>
      </c>
      <c r="G73" s="7"/>
      <c r="H73" s="14">
        <f>F73+G73</f>
        <v>50</v>
      </c>
      <c r="I73" s="7"/>
      <c r="J73" s="7"/>
      <c r="K73" s="14">
        <f>I73+J73</f>
        <v>0</v>
      </c>
      <c r="L73" s="22"/>
      <c r="M73" s="22"/>
      <c r="N73" s="22"/>
      <c r="O73" s="22">
        <f>I73/F73*100</f>
        <v>0</v>
      </c>
      <c r="P73" s="22"/>
      <c r="Q73" s="22">
        <f>K73/H73*100</f>
        <v>0</v>
      </c>
    </row>
    <row r="74" ht="12.75">
      <c r="J74" s="9"/>
    </row>
    <row r="75" spans="2:13" s="8" customFormat="1" ht="12">
      <c r="B75" s="8" t="s">
        <v>38</v>
      </c>
      <c r="M75" s="8" t="s">
        <v>9</v>
      </c>
    </row>
  </sheetData>
  <sheetProtection/>
  <mergeCells count="8">
    <mergeCell ref="A1:A3"/>
    <mergeCell ref="B1:B3"/>
    <mergeCell ref="C1:K1"/>
    <mergeCell ref="L1:N2"/>
    <mergeCell ref="O1:Q2"/>
    <mergeCell ref="C2:E2"/>
    <mergeCell ref="F2:H2"/>
    <mergeCell ref="I2:K2"/>
  </mergeCells>
  <printOptions horizontalCentered="1" verticalCentered="1"/>
  <pageMargins left="0.8267716535433072" right="0.15748031496062992" top="0.31496062992125984" bottom="0.1968503937007874" header="0.1968503937007874" footer="0.1968503937007874"/>
  <pageSetup horizontalDpi="600" verticalDpi="600" orientation="landscape" paperSize="9" scale="5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</dc:creator>
  <cp:keywords/>
  <dc:description/>
  <cp:lastModifiedBy>doxodu-7</cp:lastModifiedBy>
  <cp:lastPrinted>2019-08-27T13:56:31Z</cp:lastPrinted>
  <dcterms:created xsi:type="dcterms:W3CDTF">2001-01-27T07:49:27Z</dcterms:created>
  <dcterms:modified xsi:type="dcterms:W3CDTF">2019-08-27T14:06:42Z</dcterms:modified>
  <cp:category/>
  <cp:version/>
  <cp:contentType/>
  <cp:contentStatus/>
</cp:coreProperties>
</file>