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Д№1" sheetId="1" r:id="rId1"/>
    <sheet name="№4" sheetId="2" r:id="rId2"/>
    <sheet name="№5" sheetId="3" r:id="rId3"/>
  </sheets>
  <definedNames>
    <definedName name="_xlnm.Print_Titles" localSheetId="2">'№5'!$12:$14</definedName>
    <definedName name="_xlnm.Print_Titles" localSheetId="0">'Д№1'!$14:$15</definedName>
    <definedName name="_xlnm.Print_Area" localSheetId="1">'№4'!$A$1:$AB$52</definedName>
  </definedNames>
  <calcPr fullCalcOnLoad="1"/>
</workbook>
</file>

<file path=xl/sharedStrings.xml><?xml version="1.0" encoding="utf-8"?>
<sst xmlns="http://schemas.openxmlformats.org/spreadsheetml/2006/main" count="272" uniqueCount="177">
  <si>
    <t>у  т.ч.  без   трансфертів сільським     бюджетам</t>
  </si>
  <si>
    <t>Загальний фонд</t>
  </si>
  <si>
    <t>Офіційні  трансферти</t>
  </si>
  <si>
    <t>Субвенції</t>
  </si>
  <si>
    <t xml:space="preserve">Кіровоградської районної ради  </t>
  </si>
  <si>
    <t>Заступник голови районної ради</t>
  </si>
  <si>
    <t>Т. Маліцька</t>
  </si>
  <si>
    <t>Код</t>
  </si>
  <si>
    <t>6= (гр. 3+гр. 4)</t>
  </si>
  <si>
    <t>шостого скликання</t>
  </si>
  <si>
    <t>(грн.)</t>
  </si>
  <si>
    <t>Всього доходів</t>
  </si>
  <si>
    <t>Адміністративно- територіальні одиниці</t>
  </si>
  <si>
    <t>Міжбюджетні трансферти</t>
  </si>
  <si>
    <t>сільські ради</t>
  </si>
  <si>
    <t>1. Аджамська</t>
  </si>
  <si>
    <t>2. Бережинська</t>
  </si>
  <si>
    <t>3. Веселівська</t>
  </si>
  <si>
    <t>5. Високобайрацька</t>
  </si>
  <si>
    <t>6. Вишняківська</t>
  </si>
  <si>
    <t>8. Володимирівська</t>
  </si>
  <si>
    <t>10. Грузьківська</t>
  </si>
  <si>
    <t>11. Іванівська</t>
  </si>
  <si>
    <t>13. Калинівська</t>
  </si>
  <si>
    <t>14. Клинцівська</t>
  </si>
  <si>
    <t>15. Крупська</t>
  </si>
  <si>
    <t>17. Могутненська</t>
  </si>
  <si>
    <t>18. Назарівська</t>
  </si>
  <si>
    <t>20. Обознівська</t>
  </si>
  <si>
    <t>21. Овсяниківська</t>
  </si>
  <si>
    <t>23. Оситнязька</t>
  </si>
  <si>
    <t>25. Покровська</t>
  </si>
  <si>
    <t>26. Созонівська</t>
  </si>
  <si>
    <t>27. Соколівська</t>
  </si>
  <si>
    <t>28. Степова</t>
  </si>
  <si>
    <t>29. Федорівська</t>
  </si>
  <si>
    <t>30. Червоноярська</t>
  </si>
  <si>
    <t>Всього по сільських радах</t>
  </si>
  <si>
    <t>31. Районний бюджет</t>
  </si>
  <si>
    <t>Всього по району</t>
  </si>
  <si>
    <t>4. В-Северинівська</t>
  </si>
  <si>
    <t>9. Гаівська</t>
  </si>
  <si>
    <t>12. Ів-Благодатненська</t>
  </si>
  <si>
    <t>16. Миколаівська</t>
  </si>
  <si>
    <t>19. Н-Олександрівська</t>
  </si>
  <si>
    <t>24. Первозванівська</t>
  </si>
  <si>
    <t>Додаток 1</t>
  </si>
  <si>
    <t>Додаток 4</t>
  </si>
  <si>
    <t>Зміни до доходів</t>
  </si>
  <si>
    <t>Зміни до показників щодо взаємовідносин районного бюджету</t>
  </si>
  <si>
    <t>Субвенції загального фонду</t>
  </si>
  <si>
    <t>районного бюджету на 2015 рік,</t>
  </si>
  <si>
    <t>визначених у додатку 1 до рішення тридцять другої сесії шостого скликання  Кіровоградської районної ради</t>
  </si>
  <si>
    <t xml:space="preserve"> від 13 січня 2015 року № 325</t>
  </si>
  <si>
    <t>Найменування згідно
 з класифікацією доходів бюджету</t>
  </si>
  <si>
    <t>Всього</t>
  </si>
  <si>
    <t>Спеціальний фонд</t>
  </si>
  <si>
    <t>в т.ч. бюджет розвитку</t>
  </si>
  <si>
    <t>з бюджетами сільських рад на 2015 рік,</t>
  </si>
  <si>
    <t>визначених у додатку 4 до рішення тридцять другої сесії шостого скликання  Кіровоградської районної ради</t>
  </si>
  <si>
    <t>з сільських бюджетів районному бюджету</t>
  </si>
  <si>
    <t>з районного бюджету сільським бюджетам</t>
  </si>
  <si>
    <t>на утримання закладів освіти</t>
  </si>
  <si>
    <t>на утримання закладів культури</t>
  </si>
  <si>
    <t>Додаток 5</t>
  </si>
  <si>
    <t>грн.</t>
  </si>
  <si>
    <t>КВК видатків та кредитування місцевого бюджету</t>
  </si>
  <si>
    <t>Назва головного розпорядника коштів, найменування КТКВ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</si>
  <si>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</si>
  <si>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</si>
  <si>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</si>
  <si>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Разом видатків на поточний рік </t>
  </si>
  <si>
    <t>КФК видатків та кредитування бюджету</t>
  </si>
  <si>
    <t>10</t>
  </si>
  <si>
    <t>Відділ освіти Кіровоградської районної державної адміністрації</t>
  </si>
  <si>
    <t>070201</t>
  </si>
  <si>
    <t>Загально-освітні навчальні заклади</t>
  </si>
  <si>
    <t>РАЗОМ</t>
  </si>
  <si>
    <t>Зміни, до переліку об’єктів, видатки на які у 2015 році будуть проводитися за рахунок коштів бюджету розвитку районного бюджету</t>
  </si>
  <si>
    <t>Субвенції спеціального фонду</t>
  </si>
  <si>
    <t>на утримання закладів охорони здоров'я</t>
  </si>
  <si>
    <t>Інші субвенції (на утримання закладів освіти)</t>
  </si>
  <si>
    <t>Інші субвенції</t>
  </si>
  <si>
    <t>Інші субвенції  (на утримання закладів охорони здоров'я)</t>
  </si>
  <si>
    <t xml:space="preserve"> Всього видатків на завершення будівництва об’єктів на 2015 рік</t>
  </si>
  <si>
    <t>за рахунок коштів районного бюджету</t>
  </si>
  <si>
    <t>за рахунок субвенції з сільських бюджетів</t>
  </si>
  <si>
    <t>76</t>
  </si>
  <si>
    <t>Фінансове управління районної державної адміністрації</t>
  </si>
  <si>
    <t>7. Вільненська</t>
  </si>
  <si>
    <t>03</t>
  </si>
  <si>
    <t>Кіровоградська районна державна адміністрація</t>
  </si>
  <si>
    <t>091204</t>
  </si>
  <si>
    <t>Територіальні центри соціального обслуговування (надання соціальних послуг)</t>
  </si>
  <si>
    <t>01</t>
  </si>
  <si>
    <t>Кіровоградська районна рада</t>
  </si>
  <si>
    <t>010116</t>
  </si>
  <si>
    <t>Органи місцевого самоврядування</t>
  </si>
  <si>
    <t>з бюджетами сільських рад та обласним бюджетом на 2015 рік,</t>
  </si>
  <si>
    <t>обласному бюджету на утримання закладів охорони здоров'я</t>
  </si>
  <si>
    <t>Обласний бюджет</t>
  </si>
  <si>
    <t>22. Олексіївська</t>
  </si>
  <si>
    <t>нерозподілений резерв</t>
  </si>
  <si>
    <t>переможцю щорічного конкурсу "Сільська рада року"</t>
  </si>
  <si>
    <t>080800</t>
  </si>
  <si>
    <t>Центри первинної медичної (медіко-санітарної) допомоги</t>
  </si>
  <si>
    <t>24</t>
  </si>
  <si>
    <t>Відділ культури, туризму і культурної спадщини Кіровоградської районної державної адміністрації</t>
  </si>
  <si>
    <t>110204</t>
  </si>
  <si>
    <t>Палаци і будинки культури, клуби та інші заклади клубного типу</t>
  </si>
  <si>
    <t>Капітальні видатки</t>
  </si>
  <si>
    <t>Капітальні видатки (програма інформатизації - придбання оргтехніки)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</si>
  <si>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</si>
  <si>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</si>
  <si>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</si>
  <si>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</si>
  <si>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</si>
  <si>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</si>
  <si>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</si>
  <si>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</si>
  <si>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</si>
  <si>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</si>
  <si>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РАЗОМ ДОХОДІВ</t>
  </si>
  <si>
    <t>Співфінансування мікропроектів, які реалізуються у рамках проекту ПРООН "Місцевий розвиток, оріентований на громаду ІІІ"- "Капітальний ремонт. Заміна вікон в Вишняківській ЗОШ""</t>
  </si>
  <si>
    <t>до рішення тридцять шостої сесії</t>
  </si>
  <si>
    <t>"___" жовтня 2015 № ____</t>
  </si>
  <si>
    <t>"___" жовтня 2015 № ___</t>
  </si>
  <si>
    <t>на співфінансування по районній програмі запобігання та реагування на надзвичайні ситуації техногенного та природнього характера</t>
  </si>
  <si>
    <t>на співфінансування по районній програмі інформатизації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</si>
  <si>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</si>
  <si>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</si>
  <si>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  (на співфінансування по районній програмі запобігання та реагування на надзвичайні ситуації техногенного та природнього характеру)</t>
  </si>
  <si>
    <t>Інші субвенції  (на співфінансування по районній програмі інформатизації)</t>
  </si>
  <si>
    <t>капітальні видатки</t>
  </si>
  <si>
    <t>Капітальні видатки (придбання ноутбука для Первозванівської ЗОШ)</t>
  </si>
  <si>
    <t>Капітальний ремонт глядацької зали районного будинку культури</t>
  </si>
  <si>
    <t>Капітальні видатки (придбання ноутбука в Вишняківску ЗОШ)</t>
  </si>
  <si>
    <t>250380</t>
  </si>
  <si>
    <t>Капітальні трансферти органам державного управління інших рівнів (нерозподілений резерв районного бюджету)</t>
  </si>
  <si>
    <t>Субвенція з районного бюджету бюджету Аджамської сільської ради (Реконструкція системи опалення з будівництвом теплогенераторної в ДНЗ "Веселка", вул. Кірова, 4,  с.Аджамка, Кіровоградського району, Кіровоградської області</t>
  </si>
  <si>
    <t>Субвенція з районного бюджету бюджету Вільненської сільської ради (Капітальний ремонт покрівлі будинку культури вул.Будьоного, 30, с. Вільне, Кіровоградського району, Кіровоградської області)</t>
  </si>
  <si>
    <t>Субвенція з районного бюджету бюджету Володимирівської сільської ради (Капітальний ремонт ДНЗ "Малютка" с.Володимирівка, Кіровоградського району, Кіровоградської області)</t>
  </si>
  <si>
    <t>Субвенція з інших бюджетів на виконання інвестиційних проектів</t>
  </si>
  <si>
    <t>Субвенція з обласного бюджету (спеціального фонду) на співфінансування мікропроектів, які реалізуються у рамках проекту ПРООН "Місцевий розвиток, орієнтований на громаду - ІІІ"</t>
  </si>
  <si>
    <t>за рахунок коштів обласного бюджету</t>
  </si>
  <si>
    <t>Співфінансування проекту ПРООН "Енергозберігаючи заходи в Бережинській загальноосвітній школі І-ІІІ ступенів (вул. Боженка 97а, с.Бережинка Кіровоградського району Кіровоградської області). Капітальний ремонт - заміна вікон на металопластикові."</t>
  </si>
  <si>
    <t>Співфінансування проекту ПРООН "Енергозберігаючи заходи в Могутненському навчально-виховному комплексі (вул. Шкільна 2, с.Могутнє Кіровоградського району Кіровоградської області). Капітальний ремонт - заміна вікон на металопластикові."</t>
  </si>
  <si>
    <t>Співфінансування проекту ПРООН "Енергозберігаючи заходи в Івано-Благодатненському  навчально-виховному комплексі , с. Івано-Благодатне Кіровоградського району Кіровоградської області). Капітальний ремонт - заміна вікон на металопластикові."</t>
  </si>
  <si>
    <t>Інші субвенції (співфінансування ПРООН)</t>
  </si>
  <si>
    <t>на співфінансування мікропроектів, які реалізуються у рамках проекту ПРООН "Місцевий розвиток, орієнтований на громаду - ІІІ"</t>
  </si>
  <si>
    <t>районному бюджету</t>
  </si>
  <si>
    <t>Капітальні видатки (придбання електрокардіографа у Крупську АЗПСМ</t>
  </si>
  <si>
    <t>Капітальні видатки (для Федорівського НВК)</t>
  </si>
  <si>
    <t>150101</t>
  </si>
  <si>
    <t>Капітальні вкладення</t>
  </si>
  <si>
    <t>Реконстурукція системи опалення Великосеверинівської загальноосвітньої школи І -ІІІ ступеню</t>
  </si>
  <si>
    <t>Капітальні видатки (придбання холодильника ФАП с. Підгайці)</t>
  </si>
  <si>
    <t>Капітальний ремонт ФАПу у с. Підгайці</t>
  </si>
  <si>
    <t>Капітальний ремонт будинку культури</t>
  </si>
  <si>
    <t>Капітальні видатки (придбання пральної машини для Веселівського НВК)</t>
  </si>
  <si>
    <t>Капітальний ремонт (заміна вікон та дверей в Оситнязькій ЗОШ)</t>
  </si>
  <si>
    <t>Капітальні видатки (придбання холодильника для Червоноярського ФАП)</t>
  </si>
  <si>
    <t>"Енергозберігаючи заходи в школі с.Бережинка.  Капітальний ремонт: заміна вікон на металопластикові."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</si>
  <si>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</si>
  <si>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</si>
  <si>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</si>
  <si>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Капітальний ремонт приміщення для розташування новоствореного Кіровоградського районного військового комісаріату за адресою: м. Кіровоград, вул. Кільцева, 3-А</t>
  </si>
  <si>
    <t>Виготовлення проектно-кошторисної документації (по Вільненській ЗОШ)</t>
  </si>
  <si>
    <t>Інші субвенції (з обласного бюджету на проведення ремонтних робіт приміщень, в яких будуть розміщені новостворені районні військові комісаріати)</t>
  </si>
  <si>
    <t>Субвенція з обласного бюджету (спеціального фонду) на проведення ремонтних робіт приміщень, в яких будуть розміщені новостворені районні військові комісаріати</t>
  </si>
  <si>
    <t>Капітальний ремонт (заміна вікон на металопластікові у Великосеверинівській загальноосвітній школі І-ІІІ ступеню)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</si>
  <si>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</si>
  <si>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</si>
  <si>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</si>
  <si>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районного бюджету сільським бюджетам</t>
  </si>
  <si>
    <t>Інші субвенції (нерозподілений резерв)</t>
  </si>
  <si>
    <t>Субвенція з районного бюджету бюджету Олексіївської сільської ради (Капітальний ремонт будинку культури)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</si>
</sst>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р.&quot;;\-#,##0&quot; р.&quot;"/>
    <numFmt numFmtId="181" formatCode="#,##0&quot; р.&quot;;[Red]\-#,##0&quot; р.&quot;"/>
    <numFmt numFmtId="182" formatCode="#,##0.00&quot; р.&quot;;\-#,##0.00&quot; р.&quot;"/>
    <numFmt numFmtId="183" formatCode="#,##0.00&quot; р.&quot;;[Red]\-#,##0.00&quot; р.&quot;"/>
    <numFmt numFmtId="184" formatCode="0.0"/>
    <numFmt numFmtId="185" formatCode="0.00;[Red]0.00"/>
    <numFmt numFmtId="186" formatCode="0.0;[Red]0.0"/>
    <numFmt numFmtId="187" formatCode="0.000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&quot;Так&quot;;&quot;Так&quot;;&quot;Ні&quot;"/>
    <numFmt numFmtId="195" formatCode="&quot;Істина&quot;;&quot;Істина&quot;;&quot;Хибність&quot;"/>
    <numFmt numFmtId="196" formatCode="&quot;Увімк&quot;;&quot;Увімк&quot;;&quot;Вимк&quot;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16" fillId="0" borderId="0">
      <alignment vertical="top"/>
      <protection/>
    </xf>
    <xf numFmtId="0" fontId="50" fillId="0" borderId="5" applyNumberFormat="0" applyFill="0" applyAlignment="0" applyProtection="0"/>
    <xf numFmtId="0" fontId="51" fillId="27" borderId="6" applyNumberFormat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9" borderId="0" applyNumberFormat="0" applyBorder="0" applyAlignment="0" applyProtection="0"/>
    <xf numFmtId="0" fontId="0" fillId="30" borderId="8" applyNumberFormat="0" applyFont="0" applyAlignment="0" applyProtection="0"/>
    <xf numFmtId="0" fontId="56" fillId="28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4" fillId="0" borderId="11" xfId="0" applyFont="1" applyFill="1" applyBorder="1" applyAlignment="1">
      <alignment horizontal="center"/>
    </xf>
    <xf numFmtId="0" fontId="1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left" vertical="center"/>
      <protection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 wrapText="1"/>
      <protection/>
    </xf>
    <xf numFmtId="0" fontId="1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49" fontId="12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13" xfId="0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left"/>
      <protection/>
    </xf>
    <xf numFmtId="1" fontId="5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193" fontId="12" fillId="0" borderId="10" xfId="51" applyNumberFormat="1" applyFont="1" applyFill="1" applyBorder="1" applyAlignment="1">
      <alignment vertical="center" wrapText="1"/>
      <protection/>
    </xf>
    <xf numFmtId="193" fontId="11" fillId="0" borderId="10" xfId="51" applyNumberFormat="1" applyFont="1" applyFill="1" applyBorder="1" applyAlignment="1">
      <alignment vertical="center" wrapText="1"/>
      <protection/>
    </xf>
    <xf numFmtId="3" fontId="11" fillId="0" borderId="10" xfId="51" applyNumberFormat="1" applyFont="1" applyFill="1" applyBorder="1" applyAlignment="1">
      <alignment vertical="center" wrapText="1"/>
      <protection/>
    </xf>
    <xf numFmtId="3" fontId="12" fillId="0" borderId="10" xfId="51" applyNumberFormat="1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9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left"/>
      <protection/>
    </xf>
    <xf numFmtId="1" fontId="11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193" fontId="4" fillId="0" borderId="10" xfId="51" applyNumberFormat="1" applyFont="1" applyFill="1" applyBorder="1" applyAlignment="1">
      <alignment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Alignment="1">
      <alignment vertical="center" wrapText="1"/>
    </xf>
    <xf numFmtId="1" fontId="13" fillId="0" borderId="0" xfId="0" applyNumberFormat="1" applyFont="1" applyFill="1" applyAlignment="1">
      <alignment vertical="center" wrapText="1"/>
    </xf>
    <xf numFmtId="1" fontId="1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vertical="center" wrapText="1"/>
    </xf>
    <xf numFmtId="1" fontId="19" fillId="0" borderId="0" xfId="0" applyNumberFormat="1" applyFont="1" applyFill="1" applyAlignment="1">
      <alignment vertical="center" wrapText="1"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horizontal="left" vertical="center"/>
    </xf>
    <xf numFmtId="1" fontId="5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193" fontId="4" fillId="0" borderId="12" xfId="51" applyNumberFormat="1" applyFont="1" applyFill="1" applyBorder="1" applyAlignment="1">
      <alignment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193" fontId="20" fillId="0" borderId="10" xfId="51" applyNumberFormat="1" applyFont="1" applyFill="1" applyBorder="1" applyAlignment="1">
      <alignment horizontal="left" vertical="center" wrapText="1"/>
      <protection/>
    </xf>
    <xf numFmtId="2" fontId="60" fillId="0" borderId="1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 wrapText="1"/>
    </xf>
    <xf numFmtId="1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184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1" fontId="13" fillId="0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184" fontId="13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3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vertical="center" wrapText="1"/>
    </xf>
    <xf numFmtId="1" fontId="12" fillId="0" borderId="0" xfId="0" applyNumberFormat="1" applyFont="1" applyFill="1" applyAlignment="1">
      <alignment vertical="center" wrapText="1"/>
    </xf>
    <xf numFmtId="0" fontId="60" fillId="0" borderId="10" xfId="50" applyFont="1" applyBorder="1" applyAlignment="1">
      <alignment horizontal="center" vertical="center" wrapText="1"/>
      <protection/>
    </xf>
    <xf numFmtId="0" fontId="60" fillId="0" borderId="10" xfId="50" applyFont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0" fontId="61" fillId="0" borderId="10" xfId="0" applyFont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62" fillId="0" borderId="10" xfId="49" applyNumberFormat="1" applyFont="1" applyFill="1" applyBorder="1" applyAlignment="1">
      <alignment vertical="center" wrapText="1"/>
      <protection/>
    </xf>
    <xf numFmtId="1" fontId="60" fillId="0" borderId="10" xfId="49" applyNumberFormat="1" applyFont="1" applyFill="1" applyBorder="1" applyAlignment="1">
      <alignment vertical="center" wrapText="1"/>
      <protection/>
    </xf>
    <xf numFmtId="1" fontId="1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center" wrapText="1"/>
    </xf>
    <xf numFmtId="1" fontId="62" fillId="0" borderId="15" xfId="49" applyNumberFormat="1" applyFont="1" applyFill="1" applyBorder="1" applyAlignment="1">
      <alignment horizontal="center" vertical="center" wrapText="1"/>
      <protection/>
    </xf>
    <xf numFmtId="1" fontId="62" fillId="0" borderId="14" xfId="49" applyNumberFormat="1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4" fontId="6" fillId="0" borderId="15" xfId="0" applyNumberFormat="1" applyFont="1" applyFill="1" applyBorder="1" applyAlignment="1">
      <alignment horizontal="center" vertical="center" wrapText="1"/>
    </xf>
    <xf numFmtId="184" fontId="6" fillId="0" borderId="16" xfId="0" applyNumberFormat="1" applyFont="1" applyFill="1" applyBorder="1" applyAlignment="1">
      <alignment horizontal="center" vertical="center" wrapText="1"/>
    </xf>
    <xf numFmtId="184" fontId="6" fillId="0" borderId="14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84" fontId="12" fillId="0" borderId="12" xfId="0" applyNumberFormat="1" applyFont="1" applyBorder="1" applyAlignment="1">
      <alignment horizontal="center" vertical="center" wrapText="1"/>
    </xf>
    <xf numFmtId="184" fontId="12" fillId="0" borderId="13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_Додаток _ 3 зм_ни 4575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_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Zeros="0" tabSelected="1" zoomScaleSheetLayoutView="100" zoomScalePageLayoutView="0" workbookViewId="0" topLeftCell="A1">
      <selection activeCell="E55" sqref="E55"/>
    </sheetView>
  </sheetViews>
  <sheetFormatPr defaultColWidth="9.125" defaultRowHeight="15" customHeight="1"/>
  <cols>
    <col min="1" max="1" width="10.375" style="58" customWidth="1"/>
    <col min="2" max="2" width="48.875" style="58" customWidth="1"/>
    <col min="3" max="3" width="14.375" style="58" customWidth="1"/>
    <col min="4" max="4" width="13.375" style="58" customWidth="1"/>
    <col min="5" max="5" width="10.375" style="58" customWidth="1"/>
    <col min="6" max="6" width="12.625" style="59" customWidth="1"/>
    <col min="7" max="7" width="9.50390625" style="58" bestFit="1" customWidth="1"/>
    <col min="8" max="16384" width="9.125" style="58" customWidth="1"/>
  </cols>
  <sheetData>
    <row r="1" ht="15" customHeight="1">
      <c r="C1" s="58" t="s">
        <v>46</v>
      </c>
    </row>
    <row r="2" spans="3:6" s="57" customFormat="1" ht="15" customHeight="1">
      <c r="C2" s="121" t="s">
        <v>124</v>
      </c>
      <c r="D2" s="121"/>
      <c r="E2" s="121"/>
      <c r="F2" s="56"/>
    </row>
    <row r="3" ht="15" customHeight="1">
      <c r="C3" s="58" t="s">
        <v>4</v>
      </c>
    </row>
    <row r="4" ht="15" customHeight="1">
      <c r="C4" s="58" t="s">
        <v>9</v>
      </c>
    </row>
    <row r="5" ht="15" customHeight="1">
      <c r="C5" s="58" t="s">
        <v>125</v>
      </c>
    </row>
    <row r="7" ht="15" customHeight="1">
      <c r="C7" s="59"/>
    </row>
    <row r="8" spans="1:6" ht="15" customHeight="1">
      <c r="A8" s="122" t="s">
        <v>48</v>
      </c>
      <c r="B8" s="122"/>
      <c r="C8" s="122"/>
      <c r="D8" s="122"/>
      <c r="E8" s="122"/>
      <c r="F8" s="122"/>
    </row>
    <row r="9" spans="1:6" ht="15" customHeight="1">
      <c r="A9" s="122" t="s">
        <v>51</v>
      </c>
      <c r="B9" s="122"/>
      <c r="C9" s="122"/>
      <c r="D9" s="122"/>
      <c r="E9" s="122"/>
      <c r="F9" s="122"/>
    </row>
    <row r="10" spans="1:6" ht="15" customHeight="1">
      <c r="A10" s="123" t="s">
        <v>52</v>
      </c>
      <c r="B10" s="123"/>
      <c r="C10" s="123"/>
      <c r="D10" s="123"/>
      <c r="E10" s="123"/>
      <c r="F10" s="123"/>
    </row>
    <row r="11" spans="1:6" ht="15" customHeight="1">
      <c r="A11" s="123" t="s">
        <v>53</v>
      </c>
      <c r="B11" s="123"/>
      <c r="C11" s="123"/>
      <c r="D11" s="123"/>
      <c r="E11" s="123"/>
      <c r="F11" s="123"/>
    </row>
    <row r="12" spans="1:6" ht="15" customHeight="1">
      <c r="A12" s="60"/>
      <c r="B12" s="60"/>
      <c r="C12" s="60"/>
      <c r="D12" s="60"/>
      <c r="E12" s="60"/>
      <c r="F12" s="60"/>
    </row>
    <row r="13" ht="15" customHeight="1">
      <c r="F13" s="59" t="s">
        <v>10</v>
      </c>
    </row>
    <row r="14" spans="1:6" ht="15" customHeight="1">
      <c r="A14" s="120" t="s">
        <v>7</v>
      </c>
      <c r="B14" s="120" t="s">
        <v>54</v>
      </c>
      <c r="C14" s="120" t="s">
        <v>55</v>
      </c>
      <c r="D14" s="120" t="s">
        <v>1</v>
      </c>
      <c r="E14" s="120" t="s">
        <v>56</v>
      </c>
      <c r="F14" s="120"/>
    </row>
    <row r="15" spans="1:6" ht="15" customHeight="1">
      <c r="A15" s="120"/>
      <c r="B15" s="120"/>
      <c r="C15" s="120"/>
      <c r="D15" s="120"/>
      <c r="E15" s="55" t="s">
        <v>55</v>
      </c>
      <c r="F15" s="55" t="s">
        <v>57</v>
      </c>
    </row>
    <row r="16" spans="1:6" s="36" customFormat="1" ht="15" customHeight="1">
      <c r="A16" s="65">
        <v>1</v>
      </c>
      <c r="B16" s="66">
        <v>2</v>
      </c>
      <c r="C16" s="66">
        <v>3</v>
      </c>
      <c r="D16" s="67">
        <v>4</v>
      </c>
      <c r="E16" s="65">
        <v>5</v>
      </c>
      <c r="F16" s="66" t="s">
        <v>8</v>
      </c>
    </row>
    <row r="17" spans="1:6" s="113" customFormat="1" ht="19.5" customHeight="1">
      <c r="A17" s="117">
        <v>10000000</v>
      </c>
      <c r="B17" s="117" t="s">
        <v>112</v>
      </c>
      <c r="C17" s="117">
        <f>C18</f>
        <v>4830000</v>
      </c>
      <c r="D17" s="117">
        <f aca="true" t="shared" si="0" ref="D17:F18">D18</f>
        <v>4830000</v>
      </c>
      <c r="E17" s="117">
        <f t="shared" si="0"/>
        <v>0</v>
      </c>
      <c r="F17" s="117">
        <f t="shared" si="0"/>
        <v>0</v>
      </c>
    </row>
    <row r="18" spans="1:6" s="113" customFormat="1" ht="30" customHeight="1">
      <c r="A18" s="117">
        <v>11000000</v>
      </c>
      <c r="B18" s="117" t="s">
        <v>113</v>
      </c>
      <c r="C18" s="117">
        <f>C19</f>
        <v>4830000</v>
      </c>
      <c r="D18" s="117">
        <f t="shared" si="0"/>
        <v>4830000</v>
      </c>
      <c r="E18" s="117">
        <f t="shared" si="0"/>
        <v>0</v>
      </c>
      <c r="F18" s="117">
        <f t="shared" si="0"/>
        <v>0</v>
      </c>
    </row>
    <row r="19" spans="1:6" s="113" customFormat="1" ht="18.75" customHeight="1">
      <c r="A19" s="117">
        <v>11010000</v>
      </c>
      <c r="B19" s="117" t="s">
        <v>114</v>
      </c>
      <c r="C19" s="117">
        <f>C20+C21+C22</f>
        <v>4830000</v>
      </c>
      <c r="D19" s="117">
        <f>D20+D21+D22</f>
        <v>4830000</v>
      </c>
      <c r="E19" s="117">
        <f>E20+E21+E22</f>
        <v>0</v>
      </c>
      <c r="F19" s="117">
        <f>F20+F21+F22</f>
        <v>0</v>
      </c>
    </row>
    <row r="20" spans="1:6" s="113" customFormat="1" ht="42" customHeight="1">
      <c r="A20" s="118">
        <v>11010100</v>
      </c>
      <c r="B20" s="118" t="s">
        <v>115</v>
      </c>
      <c r="C20" s="118">
        <f>D20+E20</f>
        <v>4930000</v>
      </c>
      <c r="D20" s="118">
        <v>4930000</v>
      </c>
      <c r="E20" s="118">
        <f>F20</f>
        <v>0</v>
      </c>
      <c r="F20" s="118">
        <v>0</v>
      </c>
    </row>
    <row r="21" spans="1:6" s="113" customFormat="1" ht="30.75" customHeight="1">
      <c r="A21" s="118">
        <v>11010300</v>
      </c>
      <c r="B21" s="118" t="s">
        <v>116</v>
      </c>
      <c r="C21" s="118">
        <f>D21+E21</f>
        <v>-900000</v>
      </c>
      <c r="D21" s="118">
        <v>-900000</v>
      </c>
      <c r="E21" s="118">
        <v>0</v>
      </c>
      <c r="F21" s="118">
        <v>0</v>
      </c>
    </row>
    <row r="22" spans="1:6" s="113" customFormat="1" ht="42.75" customHeight="1">
      <c r="A22" s="118">
        <v>11010400</v>
      </c>
      <c r="B22" s="118" t="s">
        <v>117</v>
      </c>
      <c r="C22" s="118">
        <f>D22+E22</f>
        <v>800000</v>
      </c>
      <c r="D22" s="118">
        <v>800000</v>
      </c>
      <c r="E22" s="118">
        <v>0</v>
      </c>
      <c r="F22" s="118">
        <v>0</v>
      </c>
    </row>
    <row r="23" spans="1:6" s="113" customFormat="1" ht="15.75" customHeight="1">
      <c r="A23" s="117">
        <v>20000000</v>
      </c>
      <c r="B23" s="117" t="s">
        <v>118</v>
      </c>
      <c r="C23" s="117">
        <f>C24</f>
        <v>-30000</v>
      </c>
      <c r="D23" s="117">
        <f aca="true" t="shared" si="1" ref="D23:F25">D24</f>
        <v>-30000</v>
      </c>
      <c r="E23" s="117">
        <f t="shared" si="1"/>
        <v>0</v>
      </c>
      <c r="F23" s="117">
        <f t="shared" si="1"/>
        <v>0</v>
      </c>
    </row>
    <row r="24" spans="1:6" s="113" customFormat="1" ht="30.75" customHeight="1">
      <c r="A24" s="117">
        <v>22000000</v>
      </c>
      <c r="B24" s="117" t="s">
        <v>119</v>
      </c>
      <c r="C24" s="117">
        <f>C25</f>
        <v>-30000</v>
      </c>
      <c r="D24" s="117">
        <f t="shared" si="1"/>
        <v>-30000</v>
      </c>
      <c r="E24" s="117">
        <f t="shared" si="1"/>
        <v>0</v>
      </c>
      <c r="F24" s="117">
        <f t="shared" si="1"/>
        <v>0</v>
      </c>
    </row>
    <row r="25" spans="1:6" s="113" customFormat="1" ht="27.75" customHeight="1">
      <c r="A25" s="117">
        <v>22080000</v>
      </c>
      <c r="B25" s="117" t="s">
        <v>120</v>
      </c>
      <c r="C25" s="117">
        <f>C26</f>
        <v>-30000</v>
      </c>
      <c r="D25" s="117">
        <f t="shared" si="1"/>
        <v>-30000</v>
      </c>
      <c r="E25" s="117">
        <f t="shared" si="1"/>
        <v>0</v>
      </c>
      <c r="F25" s="117">
        <f t="shared" si="1"/>
        <v>0</v>
      </c>
    </row>
    <row r="26" spans="1:6" s="113" customFormat="1" ht="45" customHeight="1">
      <c r="A26" s="118">
        <v>22080400</v>
      </c>
      <c r="B26" s="118" t="s">
        <v>121</v>
      </c>
      <c r="C26" s="118">
        <f>D26</f>
        <v>-30000</v>
      </c>
      <c r="D26" s="118">
        <v>-30000</v>
      </c>
      <c r="E26" s="118">
        <v>0</v>
      </c>
      <c r="F26" s="118">
        <v>0</v>
      </c>
    </row>
    <row r="27" spans="1:6" s="113" customFormat="1" ht="23.25" customHeight="1">
      <c r="A27" s="124" t="s">
        <v>122</v>
      </c>
      <c r="B27" s="125"/>
      <c r="C27" s="117">
        <f>C17+C23</f>
        <v>4800000</v>
      </c>
      <c r="D27" s="117">
        <f>D17+D23</f>
        <v>4800000</v>
      </c>
      <c r="E27" s="117">
        <f>E17+E23</f>
        <v>0</v>
      </c>
      <c r="F27" s="117">
        <f>F17+F23</f>
        <v>0</v>
      </c>
    </row>
    <row r="28" spans="1:6" s="110" customFormat="1" ht="23.25" customHeight="1">
      <c r="A28" s="116">
        <v>40000000</v>
      </c>
      <c r="B28" s="116" t="s">
        <v>2</v>
      </c>
      <c r="C28" s="109">
        <f>C29</f>
        <v>11083324</v>
      </c>
      <c r="D28" s="109">
        <f>D29</f>
        <v>10130584</v>
      </c>
      <c r="E28" s="109">
        <f>E29</f>
        <v>952740</v>
      </c>
      <c r="F28" s="109">
        <f>F29</f>
        <v>952740</v>
      </c>
    </row>
    <row r="29" spans="1:6" s="113" customFormat="1" ht="23.25" customHeight="1">
      <c r="A29" s="116">
        <v>41030000</v>
      </c>
      <c r="B29" s="116" t="s">
        <v>3</v>
      </c>
      <c r="C29" s="109">
        <f>SUM(C30:C44)</f>
        <v>11083324</v>
      </c>
      <c r="D29" s="109">
        <f>SUM(D30:D44)</f>
        <v>10130584</v>
      </c>
      <c r="E29" s="109">
        <f>SUM(E30:E44)</f>
        <v>952740</v>
      </c>
      <c r="F29" s="109">
        <f>SUM(F30:F44)</f>
        <v>952740</v>
      </c>
    </row>
    <row r="30" spans="1:6" s="110" customFormat="1" ht="30.75" customHeight="1">
      <c r="A30" s="107">
        <v>41030400</v>
      </c>
      <c r="B30" s="108" t="s">
        <v>142</v>
      </c>
      <c r="C30" s="109">
        <f>D30+E30</f>
        <v>80000</v>
      </c>
      <c r="D30" s="108"/>
      <c r="E30" s="108">
        <f>F30</f>
        <v>80000</v>
      </c>
      <c r="F30" s="108">
        <v>80000</v>
      </c>
    </row>
    <row r="31" spans="1:6" s="110" customFormat="1" ht="93" customHeight="1">
      <c r="A31" s="107">
        <v>41030600</v>
      </c>
      <c r="B31" s="106" t="s">
        <v>171</v>
      </c>
      <c r="C31" s="109">
        <f>D31+E31</f>
        <v>4775500</v>
      </c>
      <c r="D31" s="108">
        <v>4775500</v>
      </c>
      <c r="E31" s="108"/>
      <c r="F31" s="108"/>
    </row>
    <row r="32" spans="1:6" s="110" customFormat="1" ht="67.5" customHeight="1">
      <c r="A32" s="107">
        <v>41031000</v>
      </c>
      <c r="B32" s="106" t="s">
        <v>172</v>
      </c>
      <c r="C32" s="109">
        <f>D32+E32</f>
        <v>221200</v>
      </c>
      <c r="D32" s="108">
        <v>221200</v>
      </c>
      <c r="E32" s="108"/>
      <c r="F32" s="108"/>
    </row>
    <row r="33" spans="1:6" s="113" customFormat="1" ht="31.5" customHeight="1">
      <c r="A33" s="111">
        <v>41033900</v>
      </c>
      <c r="B33" s="112" t="s">
        <v>129</v>
      </c>
      <c r="C33" s="109">
        <f>D33+E33</f>
        <v>1700400</v>
      </c>
      <c r="D33" s="108">
        <v>1700400</v>
      </c>
      <c r="E33" s="109"/>
      <c r="F33" s="109"/>
    </row>
    <row r="34" spans="1:6" s="113" customFormat="1" ht="32.25" customHeight="1">
      <c r="A34" s="111">
        <v>41034200</v>
      </c>
      <c r="B34" s="112" t="s">
        <v>130</v>
      </c>
      <c r="C34" s="109">
        <f aca="true" t="shared" si="2" ref="C34:C41">D34+E34</f>
        <v>700200</v>
      </c>
      <c r="D34" s="108">
        <v>700200</v>
      </c>
      <c r="E34" s="109"/>
      <c r="F34" s="109"/>
    </row>
    <row r="35" spans="1:6" s="113" customFormat="1" ht="42" customHeight="1">
      <c r="A35" s="111">
        <v>41035000</v>
      </c>
      <c r="B35" s="112" t="s">
        <v>168</v>
      </c>
      <c r="C35" s="109">
        <f>D35+E35</f>
        <v>300000</v>
      </c>
      <c r="D35" s="108"/>
      <c r="E35" s="108">
        <f>F35</f>
        <v>300000</v>
      </c>
      <c r="F35" s="108">
        <v>300000</v>
      </c>
    </row>
    <row r="36" spans="1:6" s="110" customFormat="1" ht="23.25" customHeight="1">
      <c r="A36" s="107">
        <v>41035000</v>
      </c>
      <c r="B36" s="114" t="s">
        <v>81</v>
      </c>
      <c r="C36" s="109">
        <f t="shared" si="2"/>
        <v>811190</v>
      </c>
      <c r="D36" s="108">
        <f>15000+123500+193000</f>
        <v>331500</v>
      </c>
      <c r="E36" s="108">
        <f>F36</f>
        <v>479690</v>
      </c>
      <c r="F36" s="108">
        <f>32000+192690+35000+220000</f>
        <v>479690</v>
      </c>
    </row>
    <row r="37" spans="1:6" s="110" customFormat="1" ht="33" customHeight="1">
      <c r="A37" s="107">
        <v>41035000</v>
      </c>
      <c r="B37" s="114" t="s">
        <v>83</v>
      </c>
      <c r="C37" s="109">
        <f t="shared" si="2"/>
        <v>261074</v>
      </c>
      <c r="D37" s="108">
        <f>18000+74074+80000</f>
        <v>172074</v>
      </c>
      <c r="E37" s="108">
        <f>F37</f>
        <v>89000</v>
      </c>
      <c r="F37" s="108">
        <f>6000+83000</f>
        <v>89000</v>
      </c>
    </row>
    <row r="38" spans="1:6" s="110" customFormat="1" ht="28.5" customHeight="1">
      <c r="A38" s="107">
        <v>41035000</v>
      </c>
      <c r="B38" s="114" t="s">
        <v>132</v>
      </c>
      <c r="C38" s="109">
        <f>D38+E38</f>
        <v>23800</v>
      </c>
      <c r="D38" s="108">
        <v>5300</v>
      </c>
      <c r="E38" s="108">
        <f>F38</f>
        <v>18500</v>
      </c>
      <c r="F38" s="108">
        <v>18500</v>
      </c>
    </row>
    <row r="39" spans="1:6" s="110" customFormat="1" ht="39.75" customHeight="1">
      <c r="A39" s="107">
        <v>41035000</v>
      </c>
      <c r="B39" s="114" t="s">
        <v>131</v>
      </c>
      <c r="C39" s="109">
        <f t="shared" si="2"/>
        <v>74000</v>
      </c>
      <c r="D39" s="108">
        <v>74000</v>
      </c>
      <c r="E39" s="108"/>
      <c r="F39" s="108"/>
    </row>
    <row r="40" spans="1:6" s="110" customFormat="1" ht="23.25" customHeight="1">
      <c r="A40" s="107">
        <v>41035000</v>
      </c>
      <c r="B40" s="114" t="s">
        <v>148</v>
      </c>
      <c r="C40" s="109">
        <f>D40+E40</f>
        <v>10550</v>
      </c>
      <c r="D40" s="108"/>
      <c r="E40" s="108">
        <f>F40</f>
        <v>10550</v>
      </c>
      <c r="F40" s="108">
        <v>10550</v>
      </c>
    </row>
    <row r="41" spans="1:6" s="110" customFormat="1" ht="23.25" customHeight="1">
      <c r="A41" s="107">
        <v>41035000</v>
      </c>
      <c r="B41" s="114" t="s">
        <v>82</v>
      </c>
      <c r="C41" s="109">
        <f t="shared" si="2"/>
        <v>35000</v>
      </c>
      <c r="D41" s="108"/>
      <c r="E41" s="108">
        <f>F41</f>
        <v>35000</v>
      </c>
      <c r="F41" s="108">
        <v>35000</v>
      </c>
    </row>
    <row r="42" spans="1:6" s="110" customFormat="1" ht="23.25" customHeight="1">
      <c r="A42" s="107">
        <v>41035000</v>
      </c>
      <c r="B42" s="114" t="s">
        <v>82</v>
      </c>
      <c r="C42" s="109">
        <f>D42+E42</f>
        <v>-60000</v>
      </c>
      <c r="D42" s="108"/>
      <c r="E42" s="108">
        <f>F42</f>
        <v>-60000</v>
      </c>
      <c r="F42" s="108">
        <v>-60000</v>
      </c>
    </row>
    <row r="43" spans="1:6" s="110" customFormat="1" ht="111.75" customHeight="1">
      <c r="A43" s="107">
        <v>41035800</v>
      </c>
      <c r="B43" s="106" t="s">
        <v>173</v>
      </c>
      <c r="C43" s="109">
        <f>D43+E43</f>
        <v>87000</v>
      </c>
      <c r="D43" s="108">
        <v>87000</v>
      </c>
      <c r="E43" s="108"/>
      <c r="F43" s="108"/>
    </row>
    <row r="44" spans="1:6" s="110" customFormat="1" ht="50.25" customHeight="1">
      <c r="A44" s="107">
        <v>410370000</v>
      </c>
      <c r="B44" s="115" t="s">
        <v>165</v>
      </c>
      <c r="C44" s="109">
        <f>D44+E44</f>
        <v>2063410</v>
      </c>
      <c r="D44" s="108">
        <v>2063410</v>
      </c>
      <c r="E44" s="108">
        <f>F44</f>
        <v>0</v>
      </c>
      <c r="F44" s="108"/>
    </row>
    <row r="45" spans="1:6" s="110" customFormat="1" ht="23.25" customHeight="1">
      <c r="A45" s="119" t="s">
        <v>11</v>
      </c>
      <c r="B45" s="119"/>
      <c r="C45" s="109">
        <f>C27+C28</f>
        <v>15883324</v>
      </c>
      <c r="D45" s="109">
        <f>D27+D28</f>
        <v>14930584</v>
      </c>
      <c r="E45" s="109">
        <f>E27+E28</f>
        <v>952740</v>
      </c>
      <c r="F45" s="109">
        <f>F27+F28</f>
        <v>952740</v>
      </c>
    </row>
    <row r="46" spans="1:6" s="72" customFormat="1" ht="21.75" customHeight="1" hidden="1">
      <c r="A46" s="73"/>
      <c r="B46" s="73" t="s">
        <v>0</v>
      </c>
      <c r="C46" s="3"/>
      <c r="D46" s="3"/>
      <c r="E46" s="3"/>
      <c r="F46" s="71"/>
    </row>
    <row r="47" s="61" customFormat="1" ht="18" customHeight="1" hidden="1">
      <c r="F47" s="62"/>
    </row>
    <row r="48" spans="2:5" s="68" customFormat="1" ht="36" customHeight="1">
      <c r="B48" s="69" t="s">
        <v>5</v>
      </c>
      <c r="E48" s="70" t="s">
        <v>6</v>
      </c>
    </row>
    <row r="49" s="61" customFormat="1" ht="36" customHeight="1">
      <c r="F49" s="62"/>
    </row>
    <row r="50" s="61" customFormat="1" ht="36" customHeight="1">
      <c r="F50" s="62"/>
    </row>
    <row r="51" s="61" customFormat="1" ht="36" customHeight="1">
      <c r="F51" s="62"/>
    </row>
    <row r="52" s="61" customFormat="1" ht="36" customHeight="1">
      <c r="F52" s="62"/>
    </row>
    <row r="53" s="61" customFormat="1" ht="36" customHeight="1">
      <c r="F53" s="62"/>
    </row>
    <row r="54" s="61" customFormat="1" ht="36" customHeight="1">
      <c r="F54" s="62"/>
    </row>
    <row r="55" s="63" customFormat="1" ht="15" customHeight="1">
      <c r="F55" s="64"/>
    </row>
    <row r="56" s="63" customFormat="1" ht="15" customHeight="1">
      <c r="F56" s="64"/>
    </row>
    <row r="57" s="63" customFormat="1" ht="15" customHeight="1">
      <c r="F57" s="64"/>
    </row>
    <row r="58" s="63" customFormat="1" ht="15" customHeight="1">
      <c r="F58" s="64"/>
    </row>
    <row r="59" s="63" customFormat="1" ht="15" customHeight="1">
      <c r="F59" s="64"/>
    </row>
    <row r="60" s="63" customFormat="1" ht="15" customHeight="1">
      <c r="F60" s="64"/>
    </row>
    <row r="61" s="63" customFormat="1" ht="15" customHeight="1">
      <c r="F61" s="64"/>
    </row>
    <row r="62" s="63" customFormat="1" ht="15" customHeight="1">
      <c r="F62" s="64"/>
    </row>
    <row r="63" s="63" customFormat="1" ht="15" customHeight="1">
      <c r="F63" s="64"/>
    </row>
    <row r="64" s="63" customFormat="1" ht="15" customHeight="1">
      <c r="F64" s="64"/>
    </row>
    <row r="65" s="63" customFormat="1" ht="15" customHeight="1">
      <c r="F65" s="64"/>
    </row>
  </sheetData>
  <sheetProtection/>
  <mergeCells count="12">
    <mergeCell ref="C2:E2"/>
    <mergeCell ref="A8:F8"/>
    <mergeCell ref="A11:F11"/>
    <mergeCell ref="A9:F9"/>
    <mergeCell ref="A10:F10"/>
    <mergeCell ref="A27:B27"/>
    <mergeCell ref="A45:B45"/>
    <mergeCell ref="E14:F14"/>
    <mergeCell ref="A14:A15"/>
    <mergeCell ref="B14:B15"/>
    <mergeCell ref="C14:C15"/>
    <mergeCell ref="D14:D15"/>
  </mergeCells>
  <printOptions horizontalCentered="1"/>
  <pageMargins left="0.7086614173228347" right="0.2755905511811024" top="0.7480314960629921" bottom="0.3937007874015748" header="0.4330708661417323" footer="0.2755905511811024"/>
  <pageSetup fitToHeight="0" fitToWidth="1" horizontalDpi="600" verticalDpi="600" orientation="portrait" paperSize="9" scale="86" r:id="rId1"/>
  <headerFooter differentFirst="1" alignWithMargins="0">
    <oddHeader>&amp;Rпродовження додатка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PageLayoutView="0" workbookViewId="0" topLeftCell="A1">
      <pane xSplit="1" topLeftCell="U1" activePane="topRight" state="frozen"/>
      <selection pane="topLeft" activeCell="A13" sqref="A13"/>
      <selection pane="topRight" activeCell="F37" sqref="F37"/>
    </sheetView>
  </sheetViews>
  <sheetFormatPr defaultColWidth="15.625" defaultRowHeight="12.75"/>
  <cols>
    <col min="1" max="1" width="23.375" style="32" customWidth="1"/>
    <col min="2" max="2" width="21.50390625" style="32" customWidth="1"/>
    <col min="3" max="3" width="18.875" style="32" customWidth="1"/>
    <col min="4" max="4" width="21.50390625" style="32" customWidth="1"/>
    <col min="5" max="5" width="15.875" style="32" customWidth="1"/>
    <col min="6" max="6" width="13.875" style="32" customWidth="1"/>
    <col min="7" max="7" width="14.625" style="32" customWidth="1"/>
    <col min="8" max="8" width="20.00390625" style="32" hidden="1" customWidth="1"/>
    <col min="9" max="9" width="14.25390625" style="32" customWidth="1"/>
    <col min="10" max="10" width="18.625" style="32" customWidth="1"/>
    <col min="11" max="11" width="19.875" style="32" hidden="1" customWidth="1"/>
    <col min="12" max="12" width="14.75390625" style="32" customWidth="1"/>
    <col min="13" max="16" width="19.875" style="81" hidden="1" customWidth="1"/>
    <col min="17" max="17" width="17.75390625" style="81" customWidth="1"/>
    <col min="18" max="18" width="17.625" style="81" customWidth="1"/>
    <col min="19" max="19" width="14.50390625" style="32" customWidth="1"/>
    <col min="20" max="20" width="0" style="32" hidden="1" customWidth="1"/>
    <col min="21" max="21" width="14.125" style="32" customWidth="1"/>
    <col min="22" max="22" width="0" style="32" hidden="1" customWidth="1"/>
    <col min="23" max="24" width="15.625" style="32" customWidth="1"/>
    <col min="25" max="25" width="13.75390625" style="32" customWidth="1"/>
    <col min="26" max="26" width="13.00390625" style="32" customWidth="1"/>
    <col min="27" max="27" width="13.375" style="32" customWidth="1"/>
    <col min="28" max="28" width="13.125" style="32" customWidth="1"/>
    <col min="29" max="16384" width="15.625" style="32" customWidth="1"/>
  </cols>
  <sheetData>
    <row r="1" spans="16:28" ht="12.75">
      <c r="P1" s="36"/>
      <c r="Q1" s="36"/>
      <c r="R1" s="36"/>
      <c r="U1" s="82" t="s">
        <v>47</v>
      </c>
      <c r="AA1" s="82"/>
      <c r="AB1" s="82"/>
    </row>
    <row r="2" spans="16:28" s="83" customFormat="1" ht="13.5" customHeight="1">
      <c r="P2" s="84"/>
      <c r="Q2" s="84"/>
      <c r="R2" s="84"/>
      <c r="U2" s="140" t="s">
        <v>124</v>
      </c>
      <c r="V2" s="140"/>
      <c r="W2" s="140"/>
      <c r="X2" s="140"/>
      <c r="Y2" s="140"/>
      <c r="Z2" s="140"/>
      <c r="AA2" s="140"/>
      <c r="AB2" s="72"/>
    </row>
    <row r="3" spans="16:28" ht="12.75">
      <c r="P3" s="36"/>
      <c r="Q3" s="36"/>
      <c r="R3" s="36"/>
      <c r="U3" s="82" t="s">
        <v>4</v>
      </c>
      <c r="AA3" s="82"/>
      <c r="AB3" s="82"/>
    </row>
    <row r="4" spans="16:28" ht="12.75">
      <c r="P4" s="36"/>
      <c r="Q4" s="36"/>
      <c r="R4" s="36"/>
      <c r="U4" s="82" t="s">
        <v>9</v>
      </c>
      <c r="AA4" s="82"/>
      <c r="AB4" s="82"/>
    </row>
    <row r="5" spans="16:28" ht="13.5" customHeight="1">
      <c r="P5" s="82"/>
      <c r="Q5" s="82"/>
      <c r="R5" s="82"/>
      <c r="U5" s="82" t="s">
        <v>126</v>
      </c>
      <c r="AA5" s="82"/>
      <c r="AB5" s="82"/>
    </row>
    <row r="6" spans="11:18" ht="5.25" customHeight="1">
      <c r="K6" s="36"/>
      <c r="L6" s="36"/>
      <c r="M6" s="82"/>
      <c r="N6" s="82"/>
      <c r="O6" s="82"/>
      <c r="P6" s="82"/>
      <c r="Q6" s="82"/>
      <c r="R6" s="82"/>
    </row>
    <row r="7" spans="1:28" ht="21" customHeight="1">
      <c r="A7" s="142" t="s">
        <v>49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1:28" ht="17.25">
      <c r="A8" s="142" t="s">
        <v>98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1:28" s="85" customFormat="1" ht="17.25">
      <c r="A9" s="138" t="s">
        <v>59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</row>
    <row r="10" spans="1:28" s="85" customFormat="1" ht="18.75" customHeight="1">
      <c r="A10" s="138" t="s">
        <v>53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</row>
    <row r="11" spans="11:28" ht="12.75">
      <c r="K11" s="86"/>
      <c r="L11" s="86"/>
      <c r="AB11" s="86" t="s">
        <v>10</v>
      </c>
    </row>
    <row r="12" spans="1:28" s="87" customFormat="1" ht="14.25" customHeight="1">
      <c r="A12" s="139" t="s">
        <v>12</v>
      </c>
      <c r="B12" s="129" t="s">
        <v>13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1"/>
    </row>
    <row r="13" spans="1:28" s="87" customFormat="1" ht="15.75" customHeight="1">
      <c r="A13" s="139"/>
      <c r="B13" s="126" t="s">
        <v>50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8"/>
      <c r="Q13" s="126" t="s">
        <v>79</v>
      </c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8"/>
    </row>
    <row r="14" spans="1:28" s="87" customFormat="1" ht="30" customHeight="1">
      <c r="A14" s="139"/>
      <c r="B14" s="132" t="s">
        <v>171</v>
      </c>
      <c r="C14" s="132" t="s">
        <v>172</v>
      </c>
      <c r="D14" s="132" t="s">
        <v>173</v>
      </c>
      <c r="E14" s="134" t="s">
        <v>165</v>
      </c>
      <c r="F14" s="134" t="s">
        <v>174</v>
      </c>
      <c r="G14" s="126" t="s">
        <v>60</v>
      </c>
      <c r="H14" s="127"/>
      <c r="I14" s="127"/>
      <c r="J14" s="127"/>
      <c r="K14" s="127"/>
      <c r="L14" s="128"/>
      <c r="M14" s="126" t="s">
        <v>61</v>
      </c>
      <c r="N14" s="127"/>
      <c r="O14" s="128"/>
      <c r="P14" s="136" t="s">
        <v>99</v>
      </c>
      <c r="Q14" s="136" t="s">
        <v>143</v>
      </c>
      <c r="R14" s="136" t="s">
        <v>169</v>
      </c>
      <c r="S14" s="126" t="s">
        <v>60</v>
      </c>
      <c r="T14" s="127"/>
      <c r="U14" s="127"/>
      <c r="V14" s="127"/>
      <c r="W14" s="127"/>
      <c r="X14" s="127"/>
      <c r="Y14" s="128"/>
      <c r="Z14" s="88"/>
      <c r="AA14" s="141" t="s">
        <v>61</v>
      </c>
      <c r="AB14" s="141"/>
    </row>
    <row r="15" spans="1:28" s="87" customFormat="1" ht="219" customHeight="1">
      <c r="A15" s="139"/>
      <c r="B15" s="133"/>
      <c r="C15" s="133"/>
      <c r="D15" s="133"/>
      <c r="E15" s="135"/>
      <c r="F15" s="135"/>
      <c r="G15" s="9" t="s">
        <v>62</v>
      </c>
      <c r="H15" s="9" t="s">
        <v>63</v>
      </c>
      <c r="I15" s="9" t="s">
        <v>80</v>
      </c>
      <c r="J15" s="9" t="s">
        <v>127</v>
      </c>
      <c r="K15" s="9" t="s">
        <v>62</v>
      </c>
      <c r="L15" s="9" t="s">
        <v>128</v>
      </c>
      <c r="M15" s="9" t="s">
        <v>63</v>
      </c>
      <c r="N15" s="9" t="s">
        <v>80</v>
      </c>
      <c r="O15" s="25" t="s">
        <v>103</v>
      </c>
      <c r="P15" s="137"/>
      <c r="Q15" s="137"/>
      <c r="R15" s="137"/>
      <c r="S15" s="9" t="s">
        <v>62</v>
      </c>
      <c r="T15" s="9" t="s">
        <v>63</v>
      </c>
      <c r="U15" s="9" t="s">
        <v>80</v>
      </c>
      <c r="V15" s="9" t="s">
        <v>62</v>
      </c>
      <c r="W15" s="9" t="s">
        <v>128</v>
      </c>
      <c r="X15" s="75" t="s">
        <v>149</v>
      </c>
      <c r="Y15" s="6" t="s">
        <v>133</v>
      </c>
      <c r="Z15" s="6" t="s">
        <v>150</v>
      </c>
      <c r="AA15" s="9" t="s">
        <v>63</v>
      </c>
      <c r="AB15" s="9" t="s">
        <v>102</v>
      </c>
    </row>
    <row r="16" spans="1:28" s="92" customFormat="1" ht="19.5" customHeight="1">
      <c r="A16" s="4" t="s">
        <v>14</v>
      </c>
      <c r="B16" s="89"/>
      <c r="C16" s="89"/>
      <c r="D16" s="89"/>
      <c r="E16" s="89"/>
      <c r="F16" s="89"/>
      <c r="G16" s="89"/>
      <c r="H16" s="89"/>
      <c r="I16" s="89"/>
      <c r="J16" s="89"/>
      <c r="K16" s="8"/>
      <c r="L16" s="8"/>
      <c r="M16" s="90"/>
      <c r="N16" s="91"/>
      <c r="O16" s="91"/>
      <c r="P16" s="91"/>
      <c r="Q16" s="91"/>
      <c r="R16" s="91"/>
      <c r="S16" s="89"/>
      <c r="T16" s="89"/>
      <c r="U16" s="89"/>
      <c r="V16" s="8"/>
      <c r="W16" s="8"/>
      <c r="X16" s="8"/>
      <c r="Y16" s="8"/>
      <c r="Z16" s="8"/>
      <c r="AA16" s="8"/>
      <c r="AB16" s="90"/>
    </row>
    <row r="17" spans="1:28" s="87" customFormat="1" ht="15">
      <c r="A17" s="76" t="s">
        <v>15</v>
      </c>
      <c r="B17" s="76"/>
      <c r="C17" s="76"/>
      <c r="D17" s="76"/>
      <c r="E17" s="76">
        <v>43276</v>
      </c>
      <c r="F17" s="76"/>
      <c r="G17" s="76">
        <v>22000</v>
      </c>
      <c r="H17" s="76"/>
      <c r="I17" s="76">
        <v>18000</v>
      </c>
      <c r="J17" s="76">
        <v>2000</v>
      </c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>
        <v>1000</v>
      </c>
      <c r="X17" s="76"/>
      <c r="Y17" s="76"/>
      <c r="Z17" s="76"/>
      <c r="AA17" s="76"/>
      <c r="AB17" s="76">
        <v>500000</v>
      </c>
    </row>
    <row r="18" spans="1:28" s="87" customFormat="1" ht="15">
      <c r="A18" s="76" t="s">
        <v>16</v>
      </c>
      <c r="B18" s="76"/>
      <c r="C18" s="76"/>
      <c r="D18" s="76"/>
      <c r="E18" s="102">
        <v>41676</v>
      </c>
      <c r="F18" s="102"/>
      <c r="G18" s="76"/>
      <c r="H18" s="76"/>
      <c r="I18" s="76"/>
      <c r="J18" s="76">
        <v>3000</v>
      </c>
      <c r="K18" s="76"/>
      <c r="L18" s="76"/>
      <c r="M18" s="76"/>
      <c r="N18" s="76"/>
      <c r="O18" s="76"/>
      <c r="P18" s="76"/>
      <c r="Q18" s="76"/>
      <c r="R18" s="76"/>
      <c r="S18" s="76">
        <v>220000</v>
      </c>
      <c r="T18" s="76"/>
      <c r="U18" s="76"/>
      <c r="V18" s="76"/>
      <c r="W18" s="76">
        <v>1000</v>
      </c>
      <c r="X18" s="76"/>
      <c r="Y18" s="76"/>
      <c r="Z18" s="76"/>
      <c r="AA18" s="76"/>
      <c r="AB18" s="76"/>
    </row>
    <row r="19" spans="1:28" s="87" customFormat="1" ht="15">
      <c r="A19" s="76" t="s">
        <v>17</v>
      </c>
      <c r="B19" s="76"/>
      <c r="C19" s="76"/>
      <c r="D19" s="76"/>
      <c r="E19" s="102">
        <v>40052</v>
      </c>
      <c r="F19" s="102"/>
      <c r="G19" s="76"/>
      <c r="H19" s="76"/>
      <c r="I19" s="76"/>
      <c r="J19" s="76">
        <v>1000</v>
      </c>
      <c r="K19" s="76"/>
      <c r="L19" s="76">
        <v>300</v>
      </c>
      <c r="M19" s="76"/>
      <c r="N19" s="76"/>
      <c r="O19" s="76"/>
      <c r="P19" s="76"/>
      <c r="Q19" s="76"/>
      <c r="R19" s="76"/>
      <c r="S19" s="76">
        <v>5000</v>
      </c>
      <c r="T19" s="76"/>
      <c r="U19" s="76"/>
      <c r="V19" s="76"/>
      <c r="W19" s="76"/>
      <c r="X19" s="76"/>
      <c r="Y19" s="76"/>
      <c r="Z19" s="76"/>
      <c r="AA19" s="76"/>
      <c r="AB19" s="76"/>
    </row>
    <row r="20" spans="1:28" s="87" customFormat="1" ht="15">
      <c r="A20" s="76" t="s">
        <v>40</v>
      </c>
      <c r="B20" s="76"/>
      <c r="C20" s="76"/>
      <c r="D20" s="76"/>
      <c r="E20" s="102">
        <v>41827</v>
      </c>
      <c r="F20" s="102"/>
      <c r="G20" s="76"/>
      <c r="H20" s="76"/>
      <c r="I20" s="76">
        <v>40000</v>
      </c>
      <c r="J20" s="76">
        <v>3000</v>
      </c>
      <c r="K20" s="76"/>
      <c r="L20" s="76"/>
      <c r="M20" s="76"/>
      <c r="N20" s="76"/>
      <c r="O20" s="76"/>
      <c r="P20" s="76"/>
      <c r="Q20" s="76"/>
      <c r="R20" s="76"/>
      <c r="S20" s="76">
        <v>150000</v>
      </c>
      <c r="T20" s="76"/>
      <c r="U20" s="76">
        <v>83000</v>
      </c>
      <c r="V20" s="76"/>
      <c r="W20" s="76">
        <v>1000</v>
      </c>
      <c r="X20" s="76"/>
      <c r="Y20" s="76"/>
      <c r="Z20" s="76"/>
      <c r="AA20" s="76"/>
      <c r="AB20" s="76"/>
    </row>
    <row r="21" spans="1:28" s="87" customFormat="1" ht="15">
      <c r="A21" s="76" t="s">
        <v>18</v>
      </c>
      <c r="B21" s="76"/>
      <c r="C21" s="76"/>
      <c r="D21" s="76"/>
      <c r="E21" s="102">
        <v>39996</v>
      </c>
      <c r="F21" s="102"/>
      <c r="G21" s="76">
        <v>15000</v>
      </c>
      <c r="H21" s="76"/>
      <c r="I21" s="76"/>
      <c r="J21" s="76">
        <v>1000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>
        <v>1000</v>
      </c>
      <c r="X21" s="76"/>
      <c r="Y21" s="76"/>
      <c r="Z21" s="76"/>
      <c r="AA21" s="76"/>
      <c r="AB21" s="76"/>
    </row>
    <row r="22" spans="1:28" s="87" customFormat="1" ht="15">
      <c r="A22" s="76" t="s">
        <v>19</v>
      </c>
      <c r="B22" s="76"/>
      <c r="C22" s="76"/>
      <c r="D22" s="76"/>
      <c r="E22" s="102">
        <v>39413</v>
      </c>
      <c r="F22" s="102"/>
      <c r="G22" s="76"/>
      <c r="H22" s="76"/>
      <c r="I22" s="76"/>
      <c r="J22" s="76">
        <v>1000</v>
      </c>
      <c r="K22" s="76"/>
      <c r="L22" s="76">
        <v>500</v>
      </c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</row>
    <row r="23" spans="1:28" s="87" customFormat="1" ht="15">
      <c r="A23" s="76" t="s">
        <v>89</v>
      </c>
      <c r="B23" s="76"/>
      <c r="C23" s="76"/>
      <c r="D23" s="76"/>
      <c r="E23" s="102">
        <v>40085</v>
      </c>
      <c r="F23" s="102">
        <v>12000</v>
      </c>
      <c r="G23" s="76"/>
      <c r="H23" s="76"/>
      <c r="I23" s="76"/>
      <c r="J23" s="76">
        <v>3000</v>
      </c>
      <c r="K23" s="76"/>
      <c r="L23" s="76">
        <v>300</v>
      </c>
      <c r="M23" s="76"/>
      <c r="N23" s="76"/>
      <c r="O23" s="76"/>
      <c r="P23" s="76"/>
      <c r="Q23" s="76"/>
      <c r="R23" s="76"/>
      <c r="S23" s="76">
        <v>25000</v>
      </c>
      <c r="T23" s="76"/>
      <c r="U23" s="76"/>
      <c r="V23" s="76"/>
      <c r="W23" s="76"/>
      <c r="X23" s="76"/>
      <c r="Y23" s="76"/>
      <c r="Z23" s="76"/>
      <c r="AA23" s="76">
        <v>100000</v>
      </c>
      <c r="AB23" s="76">
        <v>52500</v>
      </c>
    </row>
    <row r="24" spans="1:28" s="87" customFormat="1" ht="15">
      <c r="A24" s="76" t="s">
        <v>20</v>
      </c>
      <c r="B24" s="76"/>
      <c r="C24" s="76"/>
      <c r="D24" s="76"/>
      <c r="E24" s="102">
        <v>39586</v>
      </c>
      <c r="F24" s="102"/>
      <c r="G24" s="76"/>
      <c r="H24" s="76"/>
      <c r="I24" s="76"/>
      <c r="J24" s="76">
        <v>1000</v>
      </c>
      <c r="K24" s="76"/>
      <c r="L24" s="76">
        <v>300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>
        <v>297500</v>
      </c>
    </row>
    <row r="25" spans="1:28" s="87" customFormat="1" ht="15">
      <c r="A25" s="76" t="s">
        <v>41</v>
      </c>
      <c r="B25" s="76"/>
      <c r="C25" s="76"/>
      <c r="D25" s="76"/>
      <c r="E25" s="102">
        <v>39385</v>
      </c>
      <c r="F25" s="102"/>
      <c r="G25" s="76">
        <v>8500</v>
      </c>
      <c r="H25" s="76"/>
      <c r="I25" s="76"/>
      <c r="J25" s="76">
        <v>1000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>
        <v>1000</v>
      </c>
      <c r="X25" s="76"/>
      <c r="Y25" s="76"/>
      <c r="Z25" s="76"/>
      <c r="AA25" s="76"/>
      <c r="AB25" s="76"/>
    </row>
    <row r="26" spans="1:28" s="87" customFormat="1" ht="15">
      <c r="A26" s="76" t="s">
        <v>21</v>
      </c>
      <c r="B26" s="76"/>
      <c r="C26" s="76"/>
      <c r="D26" s="76"/>
      <c r="E26" s="102">
        <v>40278</v>
      </c>
      <c r="F26" s="102"/>
      <c r="G26" s="76">
        <v>35000</v>
      </c>
      <c r="H26" s="76"/>
      <c r="I26" s="76">
        <v>15000</v>
      </c>
      <c r="J26" s="76">
        <v>4000</v>
      </c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>
        <v>1000</v>
      </c>
      <c r="X26" s="76"/>
      <c r="Y26" s="76"/>
      <c r="Z26" s="76"/>
      <c r="AA26" s="76"/>
      <c r="AB26" s="76"/>
    </row>
    <row r="27" spans="1:28" s="87" customFormat="1" ht="15">
      <c r="A27" s="76" t="s">
        <v>22</v>
      </c>
      <c r="B27" s="76"/>
      <c r="C27" s="76"/>
      <c r="D27" s="76"/>
      <c r="E27" s="102">
        <v>39593</v>
      </c>
      <c r="F27" s="102"/>
      <c r="G27" s="76">
        <v>70000</v>
      </c>
      <c r="H27" s="76"/>
      <c r="I27" s="76"/>
      <c r="J27" s="76">
        <v>2000</v>
      </c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>
        <v>500</v>
      </c>
      <c r="X27" s="76"/>
      <c r="Y27" s="76"/>
      <c r="Z27" s="76"/>
      <c r="AA27" s="76"/>
      <c r="AB27" s="76"/>
    </row>
    <row r="28" spans="1:28" s="87" customFormat="1" ht="15">
      <c r="A28" s="76" t="s">
        <v>42</v>
      </c>
      <c r="B28" s="76"/>
      <c r="C28" s="76"/>
      <c r="D28" s="76"/>
      <c r="E28" s="102">
        <v>39812</v>
      </c>
      <c r="F28" s="102"/>
      <c r="G28" s="76"/>
      <c r="H28" s="76"/>
      <c r="I28" s="76"/>
      <c r="J28" s="76">
        <v>2000</v>
      </c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>
        <v>1000</v>
      </c>
      <c r="X28" s="76">
        <v>10550</v>
      </c>
      <c r="Y28" s="76"/>
      <c r="Z28" s="76"/>
      <c r="AA28" s="76"/>
      <c r="AB28" s="76"/>
    </row>
    <row r="29" spans="1:28" s="87" customFormat="1" ht="15">
      <c r="A29" s="76" t="s">
        <v>23</v>
      </c>
      <c r="B29" s="76"/>
      <c r="C29" s="76"/>
      <c r="D29" s="76"/>
      <c r="E29" s="102">
        <v>39898</v>
      </c>
      <c r="F29" s="102"/>
      <c r="G29" s="76">
        <v>15000</v>
      </c>
      <c r="H29" s="76"/>
      <c r="I29" s="76"/>
      <c r="J29" s="76">
        <v>1000</v>
      </c>
      <c r="K29" s="76"/>
      <c r="L29" s="76">
        <v>400</v>
      </c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</row>
    <row r="30" spans="1:28" s="87" customFormat="1" ht="15">
      <c r="A30" s="76" t="s">
        <v>24</v>
      </c>
      <c r="B30" s="76"/>
      <c r="C30" s="76"/>
      <c r="D30" s="76"/>
      <c r="E30" s="102">
        <v>39935</v>
      </c>
      <c r="F30" s="102"/>
      <c r="G30" s="76"/>
      <c r="H30" s="76"/>
      <c r="I30" s="76"/>
      <c r="J30" s="76">
        <v>1000</v>
      </c>
      <c r="K30" s="76"/>
      <c r="L30" s="76">
        <v>400</v>
      </c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</row>
    <row r="31" spans="1:28" s="87" customFormat="1" ht="15">
      <c r="A31" s="76" t="s">
        <v>25</v>
      </c>
      <c r="B31" s="76"/>
      <c r="C31" s="76"/>
      <c r="D31" s="76"/>
      <c r="E31" s="102">
        <v>40113</v>
      </c>
      <c r="F31" s="102"/>
      <c r="G31" s="76">
        <f>3000+25000</f>
        <v>28000</v>
      </c>
      <c r="H31" s="76"/>
      <c r="I31" s="76">
        <f>30000+40410</f>
        <v>70410</v>
      </c>
      <c r="J31" s="76">
        <v>3000</v>
      </c>
      <c r="K31" s="76"/>
      <c r="L31" s="76">
        <v>500</v>
      </c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</row>
    <row r="32" spans="1:28" s="87" customFormat="1" ht="15">
      <c r="A32" s="76" t="s">
        <v>43</v>
      </c>
      <c r="B32" s="76"/>
      <c r="C32" s="76"/>
      <c r="D32" s="76"/>
      <c r="E32" s="76">
        <v>41106</v>
      </c>
      <c r="F32" s="76"/>
      <c r="G32" s="76">
        <v>58000</v>
      </c>
      <c r="H32" s="76"/>
      <c r="I32" s="76"/>
      <c r="J32" s="76">
        <v>5000</v>
      </c>
      <c r="K32" s="76"/>
      <c r="L32" s="76">
        <v>500</v>
      </c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</row>
    <row r="33" spans="1:28" s="87" customFormat="1" ht="15">
      <c r="A33" s="76" t="s">
        <v>26</v>
      </c>
      <c r="B33" s="76"/>
      <c r="C33" s="76"/>
      <c r="D33" s="76"/>
      <c r="E33" s="102">
        <v>39770</v>
      </c>
      <c r="F33" s="102"/>
      <c r="G33" s="76">
        <v>10000</v>
      </c>
      <c r="H33" s="76"/>
      <c r="I33" s="76">
        <v>10000</v>
      </c>
      <c r="J33" s="76">
        <v>3000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>
        <v>1000</v>
      </c>
      <c r="X33" s="76"/>
      <c r="Y33" s="76"/>
      <c r="Z33" s="76"/>
      <c r="AA33" s="76"/>
      <c r="AB33" s="76"/>
    </row>
    <row r="34" spans="1:28" s="87" customFormat="1" ht="15">
      <c r="A34" s="76" t="s">
        <v>27</v>
      </c>
      <c r="B34" s="76"/>
      <c r="C34" s="76"/>
      <c r="D34" s="76"/>
      <c r="E34" s="102">
        <v>39325</v>
      </c>
      <c r="F34" s="102"/>
      <c r="G34" s="76"/>
      <c r="H34" s="76"/>
      <c r="I34" s="76">
        <v>10000</v>
      </c>
      <c r="J34" s="76">
        <v>2000</v>
      </c>
      <c r="K34" s="76"/>
      <c r="L34" s="76">
        <v>500</v>
      </c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</row>
    <row r="35" spans="1:28" s="87" customFormat="1" ht="15">
      <c r="A35" s="76" t="s">
        <v>44</v>
      </c>
      <c r="B35" s="76"/>
      <c r="C35" s="76"/>
      <c r="D35" s="76"/>
      <c r="E35" s="102">
        <v>39312</v>
      </c>
      <c r="F35" s="102"/>
      <c r="G35" s="76">
        <v>20000</v>
      </c>
      <c r="H35" s="76"/>
      <c r="I35" s="76"/>
      <c r="J35" s="76">
        <v>2000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>
        <v>1000</v>
      </c>
      <c r="X35" s="76"/>
      <c r="Y35" s="76"/>
      <c r="Z35" s="76"/>
      <c r="AA35" s="76"/>
      <c r="AB35" s="76"/>
    </row>
    <row r="36" spans="1:28" s="87" customFormat="1" ht="15">
      <c r="A36" s="76" t="s">
        <v>28</v>
      </c>
      <c r="B36" s="76"/>
      <c r="C36" s="76"/>
      <c r="D36" s="76"/>
      <c r="E36" s="102">
        <v>41019</v>
      </c>
      <c r="F36" s="102"/>
      <c r="G36" s="76"/>
      <c r="H36" s="76"/>
      <c r="I36" s="76"/>
      <c r="J36" s="76">
        <v>500</v>
      </c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>
        <v>1000</v>
      </c>
      <c r="X36" s="76"/>
      <c r="Y36" s="76"/>
      <c r="Z36" s="76"/>
      <c r="AA36" s="76"/>
      <c r="AB36" s="76"/>
    </row>
    <row r="37" spans="1:28" s="87" customFormat="1" ht="15">
      <c r="A37" s="76" t="s">
        <v>29</v>
      </c>
      <c r="B37" s="76"/>
      <c r="C37" s="76"/>
      <c r="D37" s="76"/>
      <c r="E37" s="102">
        <v>39450</v>
      </c>
      <c r="F37" s="102"/>
      <c r="G37" s="76"/>
      <c r="H37" s="76"/>
      <c r="I37" s="76"/>
      <c r="J37" s="76">
        <v>1000</v>
      </c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>
        <v>1000</v>
      </c>
      <c r="X37" s="76"/>
      <c r="Y37" s="76"/>
      <c r="Z37" s="76"/>
      <c r="AA37" s="76"/>
      <c r="AB37" s="76"/>
    </row>
    <row r="38" spans="1:28" s="87" customFormat="1" ht="15">
      <c r="A38" s="76" t="s">
        <v>101</v>
      </c>
      <c r="B38" s="76"/>
      <c r="C38" s="76"/>
      <c r="D38" s="76"/>
      <c r="E38" s="102">
        <v>39914</v>
      </c>
      <c r="F38" s="102">
        <v>-44500</v>
      </c>
      <c r="G38" s="76"/>
      <c r="H38" s="76"/>
      <c r="I38" s="76"/>
      <c r="J38" s="76">
        <v>1000</v>
      </c>
      <c r="K38" s="76"/>
      <c r="L38" s="76">
        <v>500</v>
      </c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>
        <v>44500</v>
      </c>
      <c r="AB38" s="76"/>
    </row>
    <row r="39" spans="1:28" s="87" customFormat="1" ht="15">
      <c r="A39" s="76" t="s">
        <v>30</v>
      </c>
      <c r="B39" s="76"/>
      <c r="C39" s="76"/>
      <c r="D39" s="76"/>
      <c r="E39" s="102">
        <v>40178</v>
      </c>
      <c r="F39" s="102"/>
      <c r="G39" s="76"/>
      <c r="H39" s="76"/>
      <c r="I39" s="76"/>
      <c r="J39" s="76">
        <v>3000</v>
      </c>
      <c r="K39" s="76"/>
      <c r="L39" s="76"/>
      <c r="M39" s="76"/>
      <c r="N39" s="76"/>
      <c r="O39" s="76"/>
      <c r="P39" s="76"/>
      <c r="Q39" s="76"/>
      <c r="R39" s="76"/>
      <c r="S39" s="76">
        <v>30000</v>
      </c>
      <c r="T39" s="76"/>
      <c r="U39" s="76"/>
      <c r="V39" s="76"/>
      <c r="W39" s="76">
        <v>1000</v>
      </c>
      <c r="X39" s="76"/>
      <c r="Y39" s="76"/>
      <c r="Z39" s="76"/>
      <c r="AA39" s="76"/>
      <c r="AB39" s="76"/>
    </row>
    <row r="40" spans="1:28" s="87" customFormat="1" ht="15">
      <c r="A40" s="76" t="s">
        <v>45</v>
      </c>
      <c r="B40" s="76"/>
      <c r="C40" s="76"/>
      <c r="D40" s="76"/>
      <c r="E40" s="102">
        <v>41557</v>
      </c>
      <c r="F40" s="102"/>
      <c r="G40" s="76"/>
      <c r="H40" s="76"/>
      <c r="I40" s="76"/>
      <c r="J40" s="76">
        <v>5000</v>
      </c>
      <c r="K40" s="76"/>
      <c r="L40" s="76">
        <v>500</v>
      </c>
      <c r="M40" s="76"/>
      <c r="N40" s="76"/>
      <c r="O40" s="76"/>
      <c r="P40" s="76"/>
      <c r="Q40" s="76"/>
      <c r="R40" s="76"/>
      <c r="S40" s="76">
        <v>7000</v>
      </c>
      <c r="T40" s="76"/>
      <c r="U40" s="76"/>
      <c r="V40" s="76"/>
      <c r="W40" s="76"/>
      <c r="X40" s="76"/>
      <c r="Y40" s="76"/>
      <c r="Z40" s="76"/>
      <c r="AA40" s="76"/>
      <c r="AB40" s="76"/>
    </row>
    <row r="41" spans="1:28" s="87" customFormat="1" ht="15">
      <c r="A41" s="76" t="s">
        <v>31</v>
      </c>
      <c r="B41" s="76"/>
      <c r="C41" s="76"/>
      <c r="D41" s="76"/>
      <c r="E41" s="102">
        <v>40124</v>
      </c>
      <c r="F41" s="102"/>
      <c r="G41" s="76"/>
      <c r="H41" s="76"/>
      <c r="I41" s="76"/>
      <c r="J41" s="76">
        <v>4000</v>
      </c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>
        <v>1000</v>
      </c>
      <c r="X41" s="76"/>
      <c r="Y41" s="76"/>
      <c r="Z41" s="76"/>
      <c r="AA41" s="76"/>
      <c r="AB41" s="76"/>
    </row>
    <row r="42" spans="1:28" s="87" customFormat="1" ht="15">
      <c r="A42" s="76" t="s">
        <v>32</v>
      </c>
      <c r="B42" s="76"/>
      <c r="C42" s="76"/>
      <c r="D42" s="76"/>
      <c r="E42" s="102">
        <v>41284</v>
      </c>
      <c r="F42" s="102"/>
      <c r="G42" s="76"/>
      <c r="H42" s="76"/>
      <c r="I42" s="76"/>
      <c r="J42" s="76">
        <v>10000</v>
      </c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>
        <v>1000</v>
      </c>
      <c r="X42" s="76"/>
      <c r="Y42" s="76">
        <v>35000</v>
      </c>
      <c r="Z42" s="76">
        <v>-60000</v>
      </c>
      <c r="AA42" s="76"/>
      <c r="AB42" s="76"/>
    </row>
    <row r="43" spans="1:28" s="87" customFormat="1" ht="15">
      <c r="A43" s="76" t="s">
        <v>33</v>
      </c>
      <c r="B43" s="76"/>
      <c r="C43" s="76"/>
      <c r="D43" s="76"/>
      <c r="E43" s="102">
        <v>43718</v>
      </c>
      <c r="F43" s="102"/>
      <c r="G43" s="76"/>
      <c r="H43" s="76"/>
      <c r="I43" s="76"/>
      <c r="J43" s="76">
        <v>5000</v>
      </c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>
        <v>2000</v>
      </c>
      <c r="X43" s="76"/>
      <c r="Y43" s="76"/>
      <c r="Z43" s="76"/>
      <c r="AA43" s="76"/>
      <c r="AB43" s="76"/>
    </row>
    <row r="44" spans="1:28" s="87" customFormat="1" ht="15">
      <c r="A44" s="76" t="s">
        <v>34</v>
      </c>
      <c r="B44" s="76"/>
      <c r="C44" s="76"/>
      <c r="D44" s="76"/>
      <c r="E44" s="102">
        <v>39699</v>
      </c>
      <c r="F44" s="102"/>
      <c r="G44" s="76"/>
      <c r="H44" s="76"/>
      <c r="I44" s="76"/>
      <c r="J44" s="76">
        <v>1000</v>
      </c>
      <c r="K44" s="76"/>
      <c r="L44" s="76">
        <v>300</v>
      </c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</row>
    <row r="45" spans="1:28" s="87" customFormat="1" ht="15">
      <c r="A45" s="76" t="s">
        <v>35</v>
      </c>
      <c r="B45" s="76"/>
      <c r="C45" s="76"/>
      <c r="D45" s="76"/>
      <c r="E45" s="76">
        <v>39784</v>
      </c>
      <c r="F45" s="76"/>
      <c r="G45" s="76"/>
      <c r="H45" s="76"/>
      <c r="I45" s="76"/>
      <c r="J45" s="76">
        <v>500</v>
      </c>
      <c r="K45" s="76"/>
      <c r="L45" s="76">
        <v>300</v>
      </c>
      <c r="M45" s="76"/>
      <c r="N45" s="76"/>
      <c r="O45" s="76"/>
      <c r="P45" s="76"/>
      <c r="Q45" s="76"/>
      <c r="R45" s="76"/>
      <c r="S45" s="76">
        <v>42690</v>
      </c>
      <c r="T45" s="76"/>
      <c r="U45" s="76"/>
      <c r="V45" s="76"/>
      <c r="W45" s="76"/>
      <c r="X45" s="76"/>
      <c r="Y45" s="76"/>
      <c r="Z45" s="76"/>
      <c r="AA45" s="76"/>
      <c r="AB45" s="76"/>
    </row>
    <row r="46" spans="1:28" s="87" customFormat="1" ht="15">
      <c r="A46" s="76" t="s">
        <v>36</v>
      </c>
      <c r="B46" s="76"/>
      <c r="C46" s="76"/>
      <c r="D46" s="76"/>
      <c r="E46" s="102">
        <v>39816</v>
      </c>
      <c r="F46" s="102"/>
      <c r="G46" s="76">
        <v>50000</v>
      </c>
      <c r="H46" s="76"/>
      <c r="I46" s="76">
        <v>8664</v>
      </c>
      <c r="J46" s="76">
        <v>2000</v>
      </c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>
        <v>6000</v>
      </c>
      <c r="V46" s="76"/>
      <c r="W46" s="76">
        <v>2000</v>
      </c>
      <c r="X46" s="76"/>
      <c r="Y46" s="76"/>
      <c r="Z46" s="76"/>
      <c r="AA46" s="76"/>
      <c r="AB46" s="76"/>
    </row>
    <row r="47" spans="1:28" s="95" customFormat="1" ht="30.75">
      <c r="A47" s="93" t="s">
        <v>37</v>
      </c>
      <c r="B47" s="94">
        <f>SUM(B17:B46)</f>
        <v>0</v>
      </c>
      <c r="C47" s="94">
        <f>SUM(C17:C46)</f>
        <v>0</v>
      </c>
      <c r="D47" s="94">
        <f>SUM(D17:D46)</f>
        <v>0</v>
      </c>
      <c r="E47" s="103">
        <f>SUM(E17:E46)</f>
        <v>1210981</v>
      </c>
      <c r="F47" s="94">
        <f>SUM(F17:F46)</f>
        <v>-32500</v>
      </c>
      <c r="G47" s="94">
        <f aca="true" t="shared" si="0" ref="G47:AB47">SUM(G17:G46)</f>
        <v>331500</v>
      </c>
      <c r="H47" s="94">
        <f t="shared" si="0"/>
        <v>0</v>
      </c>
      <c r="I47" s="94">
        <f t="shared" si="0"/>
        <v>172074</v>
      </c>
      <c r="J47" s="94">
        <f>SUM(J17:J46)</f>
        <v>74000</v>
      </c>
      <c r="K47" s="94">
        <f t="shared" si="0"/>
        <v>0</v>
      </c>
      <c r="L47" s="94">
        <f>SUM(L17:L46)</f>
        <v>5300</v>
      </c>
      <c r="M47" s="94">
        <f t="shared" si="0"/>
        <v>0</v>
      </c>
      <c r="N47" s="94">
        <f t="shared" si="0"/>
        <v>0</v>
      </c>
      <c r="O47" s="94">
        <f t="shared" si="0"/>
        <v>0</v>
      </c>
      <c r="P47" s="94">
        <f t="shared" si="0"/>
        <v>0</v>
      </c>
      <c r="Q47" s="94">
        <f t="shared" si="0"/>
        <v>0</v>
      </c>
      <c r="R47" s="94">
        <f>SUM(R17:R46)</f>
        <v>0</v>
      </c>
      <c r="S47" s="94">
        <f t="shared" si="0"/>
        <v>479690</v>
      </c>
      <c r="T47" s="94">
        <f t="shared" si="0"/>
        <v>0</v>
      </c>
      <c r="U47" s="94">
        <f t="shared" si="0"/>
        <v>89000</v>
      </c>
      <c r="V47" s="94">
        <f t="shared" si="0"/>
        <v>0</v>
      </c>
      <c r="W47" s="94">
        <f>SUM(W17:W46)</f>
        <v>18500</v>
      </c>
      <c r="X47" s="94">
        <f>SUM(X17:X46)</f>
        <v>10550</v>
      </c>
      <c r="Y47" s="94">
        <f>SUM(Y17:Y46)</f>
        <v>35000</v>
      </c>
      <c r="Z47" s="94">
        <f>SUM(Z17:Z46)</f>
        <v>-60000</v>
      </c>
      <c r="AA47" s="94">
        <f t="shared" si="0"/>
        <v>144500</v>
      </c>
      <c r="AB47" s="94">
        <f t="shared" si="0"/>
        <v>850000</v>
      </c>
    </row>
    <row r="48" spans="1:28" s="95" customFormat="1" ht="15">
      <c r="A48" s="76" t="s">
        <v>38</v>
      </c>
      <c r="B48" s="96">
        <v>4775500</v>
      </c>
      <c r="C48" s="96">
        <v>221200</v>
      </c>
      <c r="D48" s="96">
        <v>87000</v>
      </c>
      <c r="E48" s="97">
        <f>2063410-E47</f>
        <v>852429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6">
        <v>80000</v>
      </c>
      <c r="R48" s="96">
        <v>300000</v>
      </c>
      <c r="S48" s="94"/>
      <c r="T48" s="94"/>
      <c r="U48" s="94"/>
      <c r="V48" s="94"/>
      <c r="W48" s="94"/>
      <c r="X48" s="94"/>
      <c r="Y48" s="94"/>
      <c r="Z48" s="94"/>
      <c r="AA48" s="94"/>
      <c r="AB48" s="94">
        <f>-850000+379470</f>
        <v>-470530</v>
      </c>
    </row>
    <row r="49" spans="1:28" s="87" customFormat="1" ht="15" hidden="1">
      <c r="A49" s="87" t="s">
        <v>100</v>
      </c>
      <c r="B49" s="97"/>
      <c r="C49" s="97"/>
      <c r="D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</row>
    <row r="50" spans="1:28" s="87" customFormat="1" ht="15">
      <c r="A50" s="98" t="s">
        <v>39</v>
      </c>
      <c r="B50" s="99">
        <f>B47+B48</f>
        <v>4775500</v>
      </c>
      <c r="C50" s="99">
        <f>C47+C48</f>
        <v>221200</v>
      </c>
      <c r="D50" s="99">
        <f>D47+D48</f>
        <v>87000</v>
      </c>
      <c r="E50" s="104">
        <f>E47+E48</f>
        <v>2063410</v>
      </c>
      <c r="F50" s="99">
        <f>F47+F49</f>
        <v>-32500</v>
      </c>
      <c r="G50" s="99">
        <f aca="true" t="shared" si="1" ref="G50:V50">G47+G49</f>
        <v>331500</v>
      </c>
      <c r="H50" s="99">
        <f t="shared" si="1"/>
        <v>0</v>
      </c>
      <c r="I50" s="99">
        <f t="shared" si="1"/>
        <v>172074</v>
      </c>
      <c r="J50" s="99">
        <f>J47+J49</f>
        <v>74000</v>
      </c>
      <c r="K50" s="99">
        <f>K47+K49+K48</f>
        <v>0</v>
      </c>
      <c r="L50" s="99">
        <f>L47+L49</f>
        <v>5300</v>
      </c>
      <c r="M50" s="99">
        <f>M47+M49+M48</f>
        <v>0</v>
      </c>
      <c r="N50" s="99">
        <f>N47+N49+N48</f>
        <v>0</v>
      </c>
      <c r="O50" s="99">
        <f>O47+O49+O48</f>
        <v>0</v>
      </c>
      <c r="P50" s="99">
        <f t="shared" si="1"/>
        <v>0</v>
      </c>
      <c r="Q50" s="99">
        <f>Q47+Q49+Q48</f>
        <v>80000</v>
      </c>
      <c r="R50" s="99">
        <f>R47+R49+R48</f>
        <v>300000</v>
      </c>
      <c r="S50" s="99">
        <f t="shared" si="1"/>
        <v>479690</v>
      </c>
      <c r="T50" s="99">
        <f t="shared" si="1"/>
        <v>0</v>
      </c>
      <c r="U50" s="99">
        <f t="shared" si="1"/>
        <v>89000</v>
      </c>
      <c r="V50" s="99">
        <f t="shared" si="1"/>
        <v>0</v>
      </c>
      <c r="W50" s="99">
        <f>W47+W49</f>
        <v>18500</v>
      </c>
      <c r="X50" s="99">
        <f>X47+X49</f>
        <v>10550</v>
      </c>
      <c r="Y50" s="99">
        <f>Y47+Y49</f>
        <v>35000</v>
      </c>
      <c r="Z50" s="99">
        <f>Z47+Z49</f>
        <v>-60000</v>
      </c>
      <c r="AA50" s="99">
        <f>AA47+AA48</f>
        <v>144500</v>
      </c>
      <c r="AB50" s="99">
        <f>AB47+AB48+AB49</f>
        <v>379470</v>
      </c>
    </row>
    <row r="51" spans="13:27" s="87" customFormat="1" ht="15">
      <c r="M51" s="100"/>
      <c r="N51" s="100"/>
      <c r="O51" s="100"/>
      <c r="P51" s="100"/>
      <c r="Q51" s="100"/>
      <c r="R51" s="100"/>
      <c r="V51" s="58"/>
      <c r="W51" s="58"/>
      <c r="X51" s="58"/>
      <c r="Y51" s="58"/>
      <c r="Z51" s="58"/>
      <c r="AA51" s="58"/>
    </row>
    <row r="52" spans="1:21" ht="13.5">
      <c r="A52" s="101" t="s">
        <v>5</v>
      </c>
      <c r="B52" s="101"/>
      <c r="C52" s="101"/>
      <c r="D52" s="101"/>
      <c r="E52" s="101"/>
      <c r="F52" s="101"/>
      <c r="H52" s="82"/>
      <c r="M52" s="32"/>
      <c r="N52" s="32"/>
      <c r="O52" s="32"/>
      <c r="P52" s="36"/>
      <c r="Q52" s="36"/>
      <c r="R52" s="36"/>
      <c r="U52" s="37" t="s">
        <v>6</v>
      </c>
    </row>
    <row r="53" ht="29.25" customHeight="1"/>
    <row r="54" ht="29.25" customHeight="1"/>
    <row r="57" ht="16.5" customHeight="1"/>
  </sheetData>
  <sheetProtection/>
  <mergeCells count="21">
    <mergeCell ref="M14:O14"/>
    <mergeCell ref="A10:AB10"/>
    <mergeCell ref="A12:A15"/>
    <mergeCell ref="S14:Y14"/>
    <mergeCell ref="R14:R15"/>
    <mergeCell ref="F14:F15"/>
    <mergeCell ref="U2:AA2"/>
    <mergeCell ref="AA14:AB14"/>
    <mergeCell ref="A7:AB7"/>
    <mergeCell ref="A8:AB8"/>
    <mergeCell ref="A9:AB9"/>
    <mergeCell ref="B13:P13"/>
    <mergeCell ref="B12:AB12"/>
    <mergeCell ref="B14:B15"/>
    <mergeCell ref="C14:C15"/>
    <mergeCell ref="D14:D15"/>
    <mergeCell ref="E14:E15"/>
    <mergeCell ref="P14:P15"/>
    <mergeCell ref="Q13:AB13"/>
    <mergeCell ref="Q14:Q15"/>
    <mergeCell ref="G14:L14"/>
  </mergeCells>
  <printOptions horizontalCentered="1" verticalCentered="1"/>
  <pageMargins left="0.52" right="0.17" top="0.16" bottom="0.22" header="0.18" footer="0.5118110236220472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E53">
      <selection activeCell="G67" sqref="G67"/>
    </sheetView>
  </sheetViews>
  <sheetFormatPr defaultColWidth="7.875" defaultRowHeight="12.75"/>
  <cols>
    <col min="1" max="1" width="3.375" style="10" hidden="1" customWidth="1"/>
    <col min="2" max="2" width="12.00390625" style="10" customWidth="1"/>
    <col min="3" max="3" width="35.50390625" style="35" customWidth="1"/>
    <col min="4" max="4" width="57.50390625" style="10" customWidth="1"/>
    <col min="5" max="9" width="18.125" style="10" customWidth="1"/>
    <col min="10" max="10" width="18.125" style="11" customWidth="1"/>
    <col min="11" max="16384" width="7.875" style="32" customWidth="1"/>
  </cols>
  <sheetData>
    <row r="1" spans="7:11" ht="12.75">
      <c r="G1" s="2" t="s">
        <v>64</v>
      </c>
      <c r="H1" s="1"/>
      <c r="I1" s="1"/>
      <c r="J1" s="1"/>
      <c r="K1" s="2"/>
    </row>
    <row r="2" spans="7:11" ht="12.75" customHeight="1">
      <c r="G2" s="146" t="s">
        <v>124</v>
      </c>
      <c r="H2" s="146"/>
      <c r="I2" s="146"/>
      <c r="J2" s="146"/>
      <c r="K2" s="146"/>
    </row>
    <row r="3" spans="7:11" ht="12.75">
      <c r="G3" s="2" t="s">
        <v>4</v>
      </c>
      <c r="H3" s="1"/>
      <c r="I3" s="1"/>
      <c r="J3" s="1"/>
      <c r="K3" s="2"/>
    </row>
    <row r="4" spans="7:11" ht="12.75">
      <c r="G4" s="2" t="s">
        <v>9</v>
      </c>
      <c r="H4" s="1"/>
      <c r="I4" s="1"/>
      <c r="J4" s="1"/>
      <c r="K4" s="2"/>
    </row>
    <row r="5" spans="7:11" ht="12.75">
      <c r="G5" s="2" t="s">
        <v>126</v>
      </c>
      <c r="H5" s="1"/>
      <c r="I5" s="1"/>
      <c r="J5" s="1"/>
      <c r="K5" s="2"/>
    </row>
    <row r="6" ht="13.5">
      <c r="D6" s="37"/>
    </row>
    <row r="7" spans="2:10" ht="22.5">
      <c r="B7" s="155" t="s">
        <v>78</v>
      </c>
      <c r="C7" s="155"/>
      <c r="D7" s="155"/>
      <c r="E7" s="155"/>
      <c r="F7" s="155"/>
      <c r="G7" s="155"/>
      <c r="H7" s="155"/>
      <c r="I7" s="155"/>
      <c r="J7" s="155"/>
    </row>
    <row r="8" spans="2:10" ht="17.25">
      <c r="B8" s="142" t="s">
        <v>58</v>
      </c>
      <c r="C8" s="142"/>
      <c r="D8" s="142"/>
      <c r="E8" s="142"/>
      <c r="F8" s="142"/>
      <c r="G8" s="142"/>
      <c r="H8" s="142"/>
      <c r="I8" s="142"/>
      <c r="J8" s="142"/>
    </row>
    <row r="9" spans="2:10" ht="17.25">
      <c r="B9" s="138" t="s">
        <v>59</v>
      </c>
      <c r="C9" s="138"/>
      <c r="D9" s="138"/>
      <c r="E9" s="138"/>
      <c r="F9" s="138"/>
      <c r="G9" s="138"/>
      <c r="H9" s="138"/>
      <c r="I9" s="138"/>
      <c r="J9" s="138"/>
    </row>
    <row r="10" spans="2:10" ht="17.25">
      <c r="B10" s="138" t="s">
        <v>53</v>
      </c>
      <c r="C10" s="138"/>
      <c r="D10" s="138"/>
      <c r="E10" s="138"/>
      <c r="F10" s="138"/>
      <c r="G10" s="138"/>
      <c r="H10" s="138"/>
      <c r="I10" s="138"/>
      <c r="J10" s="138"/>
    </row>
    <row r="11" spans="2:10" ht="17.25">
      <c r="B11" s="12"/>
      <c r="C11" s="38"/>
      <c r="D11" s="39"/>
      <c r="E11" s="39"/>
      <c r="F11" s="40"/>
      <c r="G11" s="39"/>
      <c r="H11" s="39"/>
      <c r="I11" s="39"/>
      <c r="J11" s="13" t="s">
        <v>65</v>
      </c>
    </row>
    <row r="12" spans="1:10" ht="66">
      <c r="A12" s="30"/>
      <c r="B12" s="14" t="s">
        <v>66</v>
      </c>
      <c r="C12" s="143" t="s">
        <v>67</v>
      </c>
      <c r="D12" s="143" t="s">
        <v>68</v>
      </c>
      <c r="E12" s="143" t="s">
        <v>69</v>
      </c>
      <c r="F12" s="143" t="s">
        <v>70</v>
      </c>
      <c r="G12" s="147" t="s">
        <v>84</v>
      </c>
      <c r="H12" s="148"/>
      <c r="I12" s="149"/>
      <c r="J12" s="143" t="s">
        <v>71</v>
      </c>
    </row>
    <row r="13" spans="1:10" ht="12.75">
      <c r="A13" s="30"/>
      <c r="B13" s="153" t="s">
        <v>72</v>
      </c>
      <c r="C13" s="144"/>
      <c r="D13" s="144"/>
      <c r="E13" s="144"/>
      <c r="F13" s="144"/>
      <c r="G13" s="150"/>
      <c r="H13" s="151"/>
      <c r="I13" s="152"/>
      <c r="J13" s="144"/>
    </row>
    <row r="14" spans="1:10" ht="52.5">
      <c r="A14" s="30"/>
      <c r="B14" s="154"/>
      <c r="C14" s="145"/>
      <c r="D14" s="145"/>
      <c r="E14" s="145"/>
      <c r="F14" s="145"/>
      <c r="G14" s="21" t="s">
        <v>144</v>
      </c>
      <c r="H14" s="21" t="s">
        <v>85</v>
      </c>
      <c r="I14" s="21" t="s">
        <v>86</v>
      </c>
      <c r="J14" s="145"/>
    </row>
    <row r="15" spans="1:10" ht="13.5">
      <c r="A15" s="30"/>
      <c r="B15" s="22" t="s">
        <v>94</v>
      </c>
      <c r="C15" s="23" t="s">
        <v>95</v>
      </c>
      <c r="D15" s="26"/>
      <c r="E15" s="26"/>
      <c r="F15" s="26"/>
      <c r="G15" s="24">
        <f>G16+G17</f>
        <v>300000</v>
      </c>
      <c r="H15" s="24">
        <f>H16+H17</f>
        <v>0</v>
      </c>
      <c r="I15" s="24">
        <f>I16+I17</f>
        <v>18500</v>
      </c>
      <c r="J15" s="24">
        <f>J16+J17</f>
        <v>318500</v>
      </c>
    </row>
    <row r="16" spans="1:10" ht="13.5">
      <c r="A16" s="30"/>
      <c r="B16" s="31" t="s">
        <v>96</v>
      </c>
      <c r="C16" s="34" t="s">
        <v>97</v>
      </c>
      <c r="D16" s="78" t="s">
        <v>111</v>
      </c>
      <c r="E16" s="25"/>
      <c r="F16" s="25"/>
      <c r="G16" s="6"/>
      <c r="H16" s="29"/>
      <c r="I16" s="29">
        <v>18500</v>
      </c>
      <c r="J16" s="33">
        <f>G16+H16+I16</f>
        <v>18500</v>
      </c>
    </row>
    <row r="17" spans="1:10" ht="39">
      <c r="A17" s="30"/>
      <c r="B17" s="31" t="s">
        <v>96</v>
      </c>
      <c r="C17" s="34" t="s">
        <v>97</v>
      </c>
      <c r="D17" s="78" t="s">
        <v>166</v>
      </c>
      <c r="E17" s="25"/>
      <c r="F17" s="25"/>
      <c r="G17" s="105">
        <v>300000</v>
      </c>
      <c r="H17" s="29"/>
      <c r="I17" s="29"/>
      <c r="J17" s="33">
        <f>G17+H17+I17</f>
        <v>300000</v>
      </c>
    </row>
    <row r="18" spans="1:10" s="28" customFormat="1" ht="27">
      <c r="A18" s="27"/>
      <c r="B18" s="22" t="s">
        <v>73</v>
      </c>
      <c r="C18" s="23" t="s">
        <v>74</v>
      </c>
      <c r="D18" s="54"/>
      <c r="E18" s="42"/>
      <c r="F18" s="42"/>
      <c r="G18" s="43">
        <f>SUM(G19:G34)</f>
        <v>80000</v>
      </c>
      <c r="H18" s="43">
        <f>SUM(H19:H34)</f>
        <v>35000</v>
      </c>
      <c r="I18" s="43">
        <f>SUM(I19:I34)</f>
        <v>490240</v>
      </c>
      <c r="J18" s="43">
        <f>G18+H18+I18</f>
        <v>605240</v>
      </c>
    </row>
    <row r="19" spans="1:10" s="28" customFormat="1" ht="13.5">
      <c r="A19" s="27"/>
      <c r="B19" s="15" t="s">
        <v>75</v>
      </c>
      <c r="C19" s="16" t="s">
        <v>76</v>
      </c>
      <c r="D19" s="77" t="s">
        <v>110</v>
      </c>
      <c r="E19" s="41"/>
      <c r="F19" s="41"/>
      <c r="G19" s="44"/>
      <c r="H19" s="44">
        <v>35000</v>
      </c>
      <c r="I19" s="44"/>
      <c r="J19" s="43">
        <f>I19</f>
        <v>0</v>
      </c>
    </row>
    <row r="20" spans="1:10" s="28" customFormat="1" ht="52.5">
      <c r="A20" s="27"/>
      <c r="B20" s="15" t="s">
        <v>75</v>
      </c>
      <c r="C20" s="16" t="s">
        <v>76</v>
      </c>
      <c r="D20" s="45" t="s">
        <v>145</v>
      </c>
      <c r="E20" s="42"/>
      <c r="F20" s="42"/>
      <c r="G20" s="44">
        <v>20000</v>
      </c>
      <c r="H20" s="43"/>
      <c r="I20" s="43"/>
      <c r="J20" s="43">
        <f>G20+H20+I20</f>
        <v>20000</v>
      </c>
    </row>
    <row r="21" spans="1:10" s="28" customFormat="1" ht="26.25">
      <c r="A21" s="27"/>
      <c r="B21" s="15" t="s">
        <v>75</v>
      </c>
      <c r="C21" s="16" t="s">
        <v>76</v>
      </c>
      <c r="D21" s="45" t="s">
        <v>162</v>
      </c>
      <c r="E21" s="42"/>
      <c r="F21" s="42"/>
      <c r="G21" s="44"/>
      <c r="H21" s="43"/>
      <c r="I21" s="44">
        <v>220000</v>
      </c>
      <c r="J21" s="43">
        <f>I21</f>
        <v>220000</v>
      </c>
    </row>
    <row r="22" spans="1:10" s="28" customFormat="1" ht="39">
      <c r="A22" s="27"/>
      <c r="B22" s="15" t="s">
        <v>75</v>
      </c>
      <c r="C22" s="16" t="s">
        <v>76</v>
      </c>
      <c r="D22" s="45" t="s">
        <v>123</v>
      </c>
      <c r="E22" s="42"/>
      <c r="F22" s="42"/>
      <c r="G22" s="44">
        <v>20000</v>
      </c>
      <c r="H22" s="43"/>
      <c r="I22" s="43"/>
      <c r="J22" s="43">
        <f>G22+H22+I22</f>
        <v>20000</v>
      </c>
    </row>
    <row r="23" spans="1:10" s="28" customFormat="1" ht="52.5">
      <c r="A23" s="27"/>
      <c r="B23" s="15" t="s">
        <v>75</v>
      </c>
      <c r="C23" s="16" t="s">
        <v>76</v>
      </c>
      <c r="D23" s="7" t="s">
        <v>146</v>
      </c>
      <c r="E23" s="42"/>
      <c r="F23" s="42"/>
      <c r="G23" s="44">
        <v>20000</v>
      </c>
      <c r="H23" s="43"/>
      <c r="I23" s="43"/>
      <c r="J23" s="43">
        <f>G23+H23+I23</f>
        <v>20000</v>
      </c>
    </row>
    <row r="24" spans="1:10" s="28" customFormat="1" ht="52.5">
      <c r="A24" s="27"/>
      <c r="B24" s="15" t="s">
        <v>75</v>
      </c>
      <c r="C24" s="16" t="s">
        <v>76</v>
      </c>
      <c r="D24" s="7" t="s">
        <v>147</v>
      </c>
      <c r="E24" s="42"/>
      <c r="F24" s="42"/>
      <c r="G24" s="44">
        <v>20000</v>
      </c>
      <c r="H24" s="43"/>
      <c r="I24" s="44">
        <v>10550</v>
      </c>
      <c r="J24" s="43">
        <f>G24+H24+I24</f>
        <v>30550</v>
      </c>
    </row>
    <row r="25" spans="1:10" s="28" customFormat="1" ht="13.5">
      <c r="A25" s="27"/>
      <c r="B25" s="15" t="s">
        <v>75</v>
      </c>
      <c r="C25" s="16" t="s">
        <v>76</v>
      </c>
      <c r="D25" s="54" t="s">
        <v>152</v>
      </c>
      <c r="E25" s="42"/>
      <c r="F25" s="42"/>
      <c r="G25" s="43"/>
      <c r="H25" s="43"/>
      <c r="I25" s="44">
        <v>42690</v>
      </c>
      <c r="J25" s="43">
        <f>I25</f>
        <v>42690</v>
      </c>
    </row>
    <row r="26" spans="1:10" s="28" customFormat="1" ht="26.25">
      <c r="A26" s="27"/>
      <c r="B26" s="15" t="s">
        <v>75</v>
      </c>
      <c r="C26" s="16" t="s">
        <v>76</v>
      </c>
      <c r="D26" s="54" t="s">
        <v>159</v>
      </c>
      <c r="E26" s="42"/>
      <c r="F26" s="42"/>
      <c r="G26" s="43"/>
      <c r="H26" s="43"/>
      <c r="I26" s="44">
        <v>5000</v>
      </c>
      <c r="J26" s="43">
        <f>I26</f>
        <v>5000</v>
      </c>
    </row>
    <row r="27" spans="1:10" s="28" customFormat="1" ht="13.5">
      <c r="A27" s="27"/>
      <c r="B27" s="15" t="s">
        <v>75</v>
      </c>
      <c r="C27" s="16" t="s">
        <v>76</v>
      </c>
      <c r="D27" s="54" t="s">
        <v>160</v>
      </c>
      <c r="E27" s="42"/>
      <c r="F27" s="42"/>
      <c r="G27" s="43"/>
      <c r="H27" s="43"/>
      <c r="I27" s="44">
        <v>30000</v>
      </c>
      <c r="J27" s="43">
        <f>I27</f>
        <v>30000</v>
      </c>
    </row>
    <row r="28" spans="1:10" s="28" customFormat="1" ht="13.5">
      <c r="A28" s="27"/>
      <c r="B28" s="15" t="s">
        <v>75</v>
      </c>
      <c r="C28" s="16" t="s">
        <v>76</v>
      </c>
      <c r="D28" s="7" t="s">
        <v>134</v>
      </c>
      <c r="E28" s="42"/>
      <c r="F28" s="42"/>
      <c r="G28" s="42"/>
      <c r="H28" s="44"/>
      <c r="I28" s="44">
        <v>7000</v>
      </c>
      <c r="J28" s="43">
        <f>G28+H28+I28</f>
        <v>7000</v>
      </c>
    </row>
    <row r="29" spans="1:10" s="28" customFormat="1" ht="26.25">
      <c r="A29" s="27"/>
      <c r="B29" s="15" t="s">
        <v>75</v>
      </c>
      <c r="C29" s="16" t="s">
        <v>76</v>
      </c>
      <c r="D29" s="7" t="s">
        <v>167</v>
      </c>
      <c r="E29" s="42"/>
      <c r="F29" s="42"/>
      <c r="G29" s="42"/>
      <c r="H29" s="42"/>
      <c r="I29" s="44">
        <v>25000</v>
      </c>
      <c r="J29" s="43">
        <f>I29</f>
        <v>25000</v>
      </c>
    </row>
    <row r="30" spans="1:10" s="28" customFormat="1" ht="13.5" hidden="1">
      <c r="A30" s="27"/>
      <c r="B30" s="15"/>
      <c r="C30" s="16"/>
      <c r="D30" s="6"/>
      <c r="E30" s="42"/>
      <c r="F30" s="42"/>
      <c r="G30" s="42"/>
      <c r="H30" s="42"/>
      <c r="I30" s="43"/>
      <c r="J30" s="43"/>
    </row>
    <row r="31" spans="1:10" s="28" customFormat="1" ht="13.5">
      <c r="A31" s="27"/>
      <c r="B31" s="15" t="s">
        <v>75</v>
      </c>
      <c r="C31" s="16" t="s">
        <v>76</v>
      </c>
      <c r="D31" s="45" t="s">
        <v>136</v>
      </c>
      <c r="E31" s="42"/>
      <c r="F31" s="42"/>
      <c r="G31" s="42"/>
      <c r="H31" s="44"/>
      <c r="I31" s="44">
        <v>8905</v>
      </c>
      <c r="J31" s="43">
        <f>I31</f>
        <v>8905</v>
      </c>
    </row>
    <row r="32" spans="1:10" s="28" customFormat="1" ht="39">
      <c r="A32" s="27"/>
      <c r="B32" s="15" t="s">
        <v>75</v>
      </c>
      <c r="C32" s="16" t="s">
        <v>76</v>
      </c>
      <c r="D32" s="45" t="s">
        <v>123</v>
      </c>
      <c r="E32" s="42"/>
      <c r="F32" s="42"/>
      <c r="G32" s="42"/>
      <c r="H32" s="44"/>
      <c r="I32" s="44">
        <v>-8905</v>
      </c>
      <c r="J32" s="43">
        <f>I32</f>
        <v>-8905</v>
      </c>
    </row>
    <row r="33" spans="1:10" s="28" customFormat="1" ht="26.25">
      <c r="A33" s="27"/>
      <c r="B33" s="15" t="s">
        <v>75</v>
      </c>
      <c r="C33" s="16" t="s">
        <v>76</v>
      </c>
      <c r="D33" s="45" t="s">
        <v>170</v>
      </c>
      <c r="E33" s="42"/>
      <c r="F33" s="42"/>
      <c r="G33" s="42"/>
      <c r="H33" s="44">
        <v>200000</v>
      </c>
      <c r="I33" s="44"/>
      <c r="J33" s="43">
        <f>H33</f>
        <v>200000</v>
      </c>
    </row>
    <row r="34" spans="1:10" s="28" customFormat="1" ht="26.25">
      <c r="A34" s="27"/>
      <c r="B34" s="15" t="s">
        <v>153</v>
      </c>
      <c r="C34" s="16" t="s">
        <v>154</v>
      </c>
      <c r="D34" s="45" t="s">
        <v>155</v>
      </c>
      <c r="E34" s="42"/>
      <c r="F34" s="42"/>
      <c r="G34" s="42"/>
      <c r="H34" s="44">
        <v>-200000</v>
      </c>
      <c r="I34" s="44">
        <v>150000</v>
      </c>
      <c r="J34" s="43">
        <f>I34</f>
        <v>150000</v>
      </c>
    </row>
    <row r="35" spans="1:10" s="28" customFormat="1" ht="27">
      <c r="A35" s="27"/>
      <c r="B35" s="22" t="s">
        <v>90</v>
      </c>
      <c r="C35" s="23" t="s">
        <v>91</v>
      </c>
      <c r="D35" s="7"/>
      <c r="E35" s="42"/>
      <c r="F35" s="42"/>
      <c r="G35" s="43">
        <f>G36+G37+G38+G39+G40</f>
        <v>0</v>
      </c>
      <c r="H35" s="43">
        <f>H36+H37+H38+H39+H40+H41</f>
        <v>-385000</v>
      </c>
      <c r="I35" s="43">
        <f>I36+I37+I38+I39+I40+I41</f>
        <v>104000</v>
      </c>
      <c r="J35" s="43">
        <f>J36+J37+J38+J39+J40+J41</f>
        <v>-281000</v>
      </c>
    </row>
    <row r="36" spans="1:10" s="28" customFormat="1" ht="27">
      <c r="A36" s="27"/>
      <c r="B36" s="15" t="s">
        <v>104</v>
      </c>
      <c r="C36" s="46" t="s">
        <v>105</v>
      </c>
      <c r="D36" s="7" t="s">
        <v>151</v>
      </c>
      <c r="E36" s="41"/>
      <c r="F36" s="41"/>
      <c r="G36" s="44"/>
      <c r="H36" s="44"/>
      <c r="I36" s="44">
        <v>15000</v>
      </c>
      <c r="J36" s="43">
        <f>G36+H36+I36</f>
        <v>15000</v>
      </c>
    </row>
    <row r="37" spans="1:10" s="28" customFormat="1" ht="27">
      <c r="A37" s="27"/>
      <c r="B37" s="15" t="s">
        <v>104</v>
      </c>
      <c r="C37" s="46" t="s">
        <v>105</v>
      </c>
      <c r="D37" s="7" t="s">
        <v>156</v>
      </c>
      <c r="E37" s="41"/>
      <c r="F37" s="41"/>
      <c r="G37" s="44"/>
      <c r="H37" s="44"/>
      <c r="I37" s="44">
        <v>3000</v>
      </c>
      <c r="J37" s="43">
        <f>I37</f>
        <v>3000</v>
      </c>
    </row>
    <row r="38" spans="1:10" s="28" customFormat="1" ht="27">
      <c r="A38" s="27"/>
      <c r="B38" s="15" t="s">
        <v>104</v>
      </c>
      <c r="C38" s="46" t="s">
        <v>105</v>
      </c>
      <c r="D38" s="7" t="s">
        <v>157</v>
      </c>
      <c r="E38" s="41"/>
      <c r="F38" s="41"/>
      <c r="G38" s="44"/>
      <c r="H38" s="44"/>
      <c r="I38" s="44">
        <v>80000</v>
      </c>
      <c r="J38" s="43">
        <f>I38</f>
        <v>80000</v>
      </c>
    </row>
    <row r="39" spans="1:10" s="28" customFormat="1" ht="27">
      <c r="A39" s="27"/>
      <c r="B39" s="15" t="s">
        <v>104</v>
      </c>
      <c r="C39" s="46" t="s">
        <v>105</v>
      </c>
      <c r="D39" s="7" t="s">
        <v>161</v>
      </c>
      <c r="E39" s="41"/>
      <c r="F39" s="41"/>
      <c r="G39" s="44"/>
      <c r="H39" s="44"/>
      <c r="I39" s="44">
        <v>6000</v>
      </c>
      <c r="J39" s="43">
        <f>I39</f>
        <v>6000</v>
      </c>
    </row>
    <row r="40" spans="1:10" s="28" customFormat="1" ht="41.25">
      <c r="A40" s="27"/>
      <c r="B40" s="15" t="s">
        <v>92</v>
      </c>
      <c r="C40" s="74" t="s">
        <v>93</v>
      </c>
      <c r="D40" s="7" t="s">
        <v>110</v>
      </c>
      <c r="E40" s="42"/>
      <c r="F40" s="42"/>
      <c r="G40" s="42"/>
      <c r="H40" s="44">
        <v>-400000</v>
      </c>
      <c r="I40" s="43"/>
      <c r="J40" s="43">
        <f>G40+H40+I40</f>
        <v>-400000</v>
      </c>
    </row>
    <row r="41" spans="1:10" s="28" customFormat="1" ht="72" customHeight="1">
      <c r="A41" s="27"/>
      <c r="B41" s="15" t="s">
        <v>163</v>
      </c>
      <c r="C41" s="80" t="s">
        <v>164</v>
      </c>
      <c r="D41" s="7" t="s">
        <v>110</v>
      </c>
      <c r="E41" s="42"/>
      <c r="F41" s="42"/>
      <c r="G41" s="42"/>
      <c r="H41" s="44">
        <v>15000</v>
      </c>
      <c r="I41" s="43"/>
      <c r="J41" s="43">
        <f>H41</f>
        <v>15000</v>
      </c>
    </row>
    <row r="42" spans="1:10" s="28" customFormat="1" ht="54.75">
      <c r="A42" s="27"/>
      <c r="B42" s="22" t="s">
        <v>106</v>
      </c>
      <c r="C42" s="23" t="s">
        <v>107</v>
      </c>
      <c r="D42" s="6"/>
      <c r="E42" s="41"/>
      <c r="F42" s="41"/>
      <c r="G42" s="43">
        <f>G43+G44+G45</f>
        <v>0</v>
      </c>
      <c r="H42" s="43">
        <f>H43+H44+H45</f>
        <v>490000</v>
      </c>
      <c r="I42" s="43">
        <f>I43+I44+I45</f>
        <v>20000</v>
      </c>
      <c r="J42" s="43">
        <f>J43+J44+J45</f>
        <v>510000</v>
      </c>
    </row>
    <row r="43" spans="1:10" s="28" customFormat="1" ht="27">
      <c r="A43" s="27"/>
      <c r="B43" s="15" t="s">
        <v>108</v>
      </c>
      <c r="C43" s="9" t="s">
        <v>109</v>
      </c>
      <c r="D43" s="7" t="s">
        <v>135</v>
      </c>
      <c r="E43" s="41"/>
      <c r="F43" s="41"/>
      <c r="G43" s="41"/>
      <c r="H43" s="44">
        <v>480000</v>
      </c>
      <c r="I43" s="44"/>
      <c r="J43" s="43">
        <f>H43+I43</f>
        <v>480000</v>
      </c>
    </row>
    <row r="44" spans="1:10" s="28" customFormat="1" ht="27">
      <c r="A44" s="27"/>
      <c r="B44" s="15" t="s">
        <v>108</v>
      </c>
      <c r="C44" s="9" t="s">
        <v>109</v>
      </c>
      <c r="D44" s="79" t="s">
        <v>158</v>
      </c>
      <c r="E44" s="41"/>
      <c r="F44" s="41"/>
      <c r="G44" s="41"/>
      <c r="H44" s="44">
        <f>-47000</f>
        <v>-47000</v>
      </c>
      <c r="I44" s="44"/>
      <c r="J44" s="43">
        <f>H44+I44</f>
        <v>-47000</v>
      </c>
    </row>
    <row r="45" spans="1:10" s="28" customFormat="1" ht="27">
      <c r="A45" s="27"/>
      <c r="B45" s="15" t="s">
        <v>108</v>
      </c>
      <c r="C45" s="9" t="s">
        <v>109</v>
      </c>
      <c r="D45" s="79" t="s">
        <v>110</v>
      </c>
      <c r="E45" s="41"/>
      <c r="F45" s="41"/>
      <c r="G45" s="41"/>
      <c r="H45" s="44">
        <f>47000+65000-20000-35000</f>
        <v>57000</v>
      </c>
      <c r="I45" s="44">
        <v>20000</v>
      </c>
      <c r="J45" s="43">
        <f>H45+I45</f>
        <v>77000</v>
      </c>
    </row>
    <row r="46" spans="1:10" s="28" customFormat="1" ht="27">
      <c r="A46" s="27"/>
      <c r="B46" s="22" t="s">
        <v>87</v>
      </c>
      <c r="C46" s="23" t="s">
        <v>88</v>
      </c>
      <c r="D46" s="6"/>
      <c r="E46" s="41"/>
      <c r="F46" s="41"/>
      <c r="G46" s="43">
        <f>SUM(G47:G56)</f>
        <v>0</v>
      </c>
      <c r="H46" s="43">
        <f>SUM(H47:H56)</f>
        <v>523970</v>
      </c>
      <c r="I46" s="43">
        <f>SUM(I47:I56)</f>
        <v>0</v>
      </c>
      <c r="J46" s="43">
        <f>SUM(J47:J56)</f>
        <v>523970</v>
      </c>
    </row>
    <row r="47" spans="1:10" s="28" customFormat="1" ht="26.25">
      <c r="A47" s="27"/>
      <c r="B47" s="15" t="s">
        <v>137</v>
      </c>
      <c r="C47" s="9" t="s">
        <v>82</v>
      </c>
      <c r="D47" s="7" t="s">
        <v>138</v>
      </c>
      <c r="E47" s="41"/>
      <c r="F47" s="41"/>
      <c r="G47" s="41"/>
      <c r="H47" s="44">
        <v>-850000</v>
      </c>
      <c r="I47" s="44"/>
      <c r="J47" s="43">
        <f aca="true" t="shared" si="0" ref="J47:J54">G47+H47+I47</f>
        <v>-850000</v>
      </c>
    </row>
    <row r="48" spans="1:10" s="28" customFormat="1" ht="52.5">
      <c r="A48" s="27"/>
      <c r="B48" s="15" t="s">
        <v>137</v>
      </c>
      <c r="C48" s="9" t="s">
        <v>82</v>
      </c>
      <c r="D48" s="7" t="s">
        <v>139</v>
      </c>
      <c r="E48" s="41"/>
      <c r="F48" s="41"/>
      <c r="G48" s="41"/>
      <c r="H48" s="44">
        <v>500000</v>
      </c>
      <c r="I48" s="44"/>
      <c r="J48" s="43">
        <f t="shared" si="0"/>
        <v>500000</v>
      </c>
    </row>
    <row r="49" spans="1:10" s="28" customFormat="1" ht="39">
      <c r="A49" s="27"/>
      <c r="B49" s="15" t="s">
        <v>137</v>
      </c>
      <c r="C49" s="9" t="s">
        <v>82</v>
      </c>
      <c r="D49" s="7" t="s">
        <v>140</v>
      </c>
      <c r="E49" s="41"/>
      <c r="F49" s="41"/>
      <c r="G49" s="41"/>
      <c r="H49" s="44">
        <v>52500</v>
      </c>
      <c r="I49" s="44"/>
      <c r="J49" s="43">
        <f t="shared" si="0"/>
        <v>52500</v>
      </c>
    </row>
    <row r="50" spans="1:10" s="28" customFormat="1" ht="52.5" hidden="1">
      <c r="A50" s="27"/>
      <c r="B50" s="15" t="s">
        <v>137</v>
      </c>
      <c r="C50" s="9" t="s">
        <v>82</v>
      </c>
      <c r="D50" s="7" t="s">
        <v>141</v>
      </c>
      <c r="E50" s="41"/>
      <c r="F50" s="41"/>
      <c r="G50" s="41"/>
      <c r="H50" s="43"/>
      <c r="I50" s="44"/>
      <c r="J50" s="43">
        <f t="shared" si="0"/>
        <v>0</v>
      </c>
    </row>
    <row r="51" spans="1:10" s="28" customFormat="1" ht="13.5" hidden="1">
      <c r="A51" s="27"/>
      <c r="B51" s="15" t="s">
        <v>137</v>
      </c>
      <c r="C51" s="9" t="s">
        <v>82</v>
      </c>
      <c r="D51" s="6"/>
      <c r="E51" s="41"/>
      <c r="F51" s="41"/>
      <c r="G51" s="41"/>
      <c r="H51" s="44"/>
      <c r="I51" s="44"/>
      <c r="J51" s="43">
        <f t="shared" si="0"/>
        <v>0</v>
      </c>
    </row>
    <row r="52" spans="1:10" s="28" customFormat="1" ht="13.5" hidden="1">
      <c r="A52" s="27"/>
      <c r="B52" s="15" t="s">
        <v>137</v>
      </c>
      <c r="C52" s="9" t="s">
        <v>82</v>
      </c>
      <c r="D52" s="6"/>
      <c r="E52" s="41"/>
      <c r="F52" s="41"/>
      <c r="G52" s="41"/>
      <c r="H52" s="44"/>
      <c r="I52" s="44"/>
      <c r="J52" s="43">
        <f t="shared" si="0"/>
        <v>0</v>
      </c>
    </row>
    <row r="53" spans="1:10" s="28" customFormat="1" ht="52.5">
      <c r="A53" s="27"/>
      <c r="B53" s="15" t="s">
        <v>137</v>
      </c>
      <c r="C53" s="9" t="s">
        <v>82</v>
      </c>
      <c r="D53" s="7" t="s">
        <v>141</v>
      </c>
      <c r="E53" s="41"/>
      <c r="F53" s="41"/>
      <c r="G53" s="41"/>
      <c r="H53" s="44">
        <v>297500</v>
      </c>
      <c r="I53" s="44"/>
      <c r="J53" s="43">
        <f t="shared" si="0"/>
        <v>297500</v>
      </c>
    </row>
    <row r="54" spans="1:10" s="28" customFormat="1" ht="39">
      <c r="A54" s="27"/>
      <c r="B54" s="15" t="s">
        <v>137</v>
      </c>
      <c r="C54" s="9" t="s">
        <v>82</v>
      </c>
      <c r="D54" s="7" t="s">
        <v>140</v>
      </c>
      <c r="E54" s="41"/>
      <c r="F54" s="41"/>
      <c r="G54" s="41"/>
      <c r="H54" s="44">
        <v>100000</v>
      </c>
      <c r="I54" s="44"/>
      <c r="J54" s="43">
        <f t="shared" si="0"/>
        <v>100000</v>
      </c>
    </row>
    <row r="55" spans="1:10" s="28" customFormat="1" ht="26.25">
      <c r="A55" s="27"/>
      <c r="B55" s="15" t="s">
        <v>137</v>
      </c>
      <c r="C55" s="9" t="s">
        <v>82</v>
      </c>
      <c r="D55" s="7" t="s">
        <v>176</v>
      </c>
      <c r="E55" s="41"/>
      <c r="F55" s="41"/>
      <c r="G55" s="41"/>
      <c r="H55" s="44">
        <v>44500</v>
      </c>
      <c r="I55" s="44"/>
      <c r="J55" s="43">
        <f>G55+H55+I55</f>
        <v>44500</v>
      </c>
    </row>
    <row r="56" spans="1:10" s="28" customFormat="1" ht="13.5">
      <c r="A56" s="27"/>
      <c r="B56" s="15" t="s">
        <v>137</v>
      </c>
      <c r="C56" s="9" t="s">
        <v>82</v>
      </c>
      <c r="D56" s="7" t="s">
        <v>175</v>
      </c>
      <c r="E56" s="41"/>
      <c r="F56" s="41"/>
      <c r="G56" s="41"/>
      <c r="H56" s="44">
        <f>300000+79470</f>
        <v>379470</v>
      </c>
      <c r="I56" s="44"/>
      <c r="J56" s="43">
        <f>G56+H56+I56</f>
        <v>379470</v>
      </c>
    </row>
    <row r="57" spans="1:10" s="5" customFormat="1" ht="15">
      <c r="A57" s="17"/>
      <c r="B57" s="4"/>
      <c r="C57" s="47"/>
      <c r="D57" s="48" t="s">
        <v>77</v>
      </c>
      <c r="E57" s="48"/>
      <c r="F57" s="48"/>
      <c r="G57" s="49">
        <f>G15+G18+G35+G42+G46</f>
        <v>380000</v>
      </c>
      <c r="H57" s="49">
        <f>H15+H18+H35+H42+H46</f>
        <v>663970</v>
      </c>
      <c r="I57" s="49">
        <f>I15+I18+I35+I42+I46</f>
        <v>632740</v>
      </c>
      <c r="J57" s="49">
        <f>J15+J18+J35+J42+J46</f>
        <v>1676710</v>
      </c>
    </row>
    <row r="58" spans="1:10" s="53" customFormat="1" ht="13.5">
      <c r="A58" s="50"/>
      <c r="B58" s="50"/>
      <c r="C58" s="51"/>
      <c r="D58" s="50"/>
      <c r="E58" s="50"/>
      <c r="F58" s="50"/>
      <c r="G58" s="50"/>
      <c r="H58" s="50"/>
      <c r="I58" s="50"/>
      <c r="J58" s="52"/>
    </row>
    <row r="59" spans="2:9" ht="20.25">
      <c r="B59" s="18" t="s">
        <v>5</v>
      </c>
      <c r="C59" s="19"/>
      <c r="D59" s="18"/>
      <c r="E59" s="32"/>
      <c r="H59" s="20"/>
      <c r="I59" s="20" t="s">
        <v>6</v>
      </c>
    </row>
  </sheetData>
  <sheetProtection/>
  <mergeCells count="12">
    <mergeCell ref="B13:B14"/>
    <mergeCell ref="B8:J8"/>
    <mergeCell ref="B9:J9"/>
    <mergeCell ref="B10:J10"/>
    <mergeCell ref="B7:J7"/>
    <mergeCell ref="C12:C14"/>
    <mergeCell ref="D12:D14"/>
    <mergeCell ref="G2:K2"/>
    <mergeCell ref="E12:E14"/>
    <mergeCell ref="F12:F14"/>
    <mergeCell ref="J12:J14"/>
    <mergeCell ref="G12:I13"/>
  </mergeCells>
  <printOptions/>
  <pageMargins left="0.7480314960629921" right="0.15748031496062992" top="0.58" bottom="0.19" header="0.32" footer="0.18"/>
  <pageSetup horizontalDpi="600" verticalDpi="600" orientation="landscape" paperSize="9" scale="63" r:id="rId1"/>
  <headerFooter differentFirst="1" alignWithMargins="0">
    <oddHeader>&amp;Rпродовження додатка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2015-10-05T13:20:42Z</cp:lastPrinted>
  <dcterms:created xsi:type="dcterms:W3CDTF">2001-01-26T09:41:42Z</dcterms:created>
  <dcterms:modified xsi:type="dcterms:W3CDTF">2015-10-05T13:20:44Z</dcterms:modified>
  <cp:category/>
  <cp:version/>
  <cp:contentType/>
  <cp:contentStatus/>
</cp:coreProperties>
</file>